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PARANÁ\ORGULHO DA TERRA\"/>
    </mc:Choice>
  </mc:AlternateContent>
  <xr:revisionPtr revIDLastSave="0" documentId="8_{1B61B5F9-7A2D-488E-87D4-9606E88A260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APRESENTA" sheetId="2" r:id="rId1"/>
    <sheet name="TAB RICtv 2024" sheetId="3" state="hidden" r:id="rId2"/>
    <sheet name="TAB RIC Mais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'TAB RIC Mais'!$A$1:$B$7</definedName>
    <definedName name="ins_tv_ctba">#REF!</definedName>
    <definedName name="ins_tv_ldn">#REF!</definedName>
    <definedName name="ins_tv_mga">#REF!</definedName>
    <definedName name="ins_tv_oeste">#REF!</definedName>
    <definedName name="midia_total_neg">#REF!</definedName>
    <definedName name="midia_total_tab">#REF!</definedName>
    <definedName name="neg_dig">#REF!</definedName>
    <definedName name="neg_jp_ctba" localSheetId="0">#REF!</definedName>
    <definedName name="neg_jp_ctba">#REF!</definedName>
    <definedName name="neg_jp_cvel" localSheetId="0">#REF!</definedName>
    <definedName name="neg_jp_cvel">#REF!</definedName>
    <definedName name="neg_jp_estado" localSheetId="0">#REF!</definedName>
    <definedName name="neg_jp_estado">#REF!</definedName>
    <definedName name="neg_jp_pg" localSheetId="0">#REF!</definedName>
    <definedName name="neg_jp_pg">#REF!</definedName>
    <definedName name="neg_tv_ctba">#REF!</definedName>
    <definedName name="neg_tv_estado">#REF!</definedName>
    <definedName name="neg_tv_ldn">#REF!</definedName>
    <definedName name="neg_tv_mga">#REF!</definedName>
    <definedName name="neg_tv_oeste">#REF!</definedName>
    <definedName name="tab_dig">#REF!</definedName>
    <definedName name="tab_jp_ctba" localSheetId="0">#REF!</definedName>
    <definedName name="tab_jp_ctba">#REF!</definedName>
    <definedName name="tab_jp_cvel" localSheetId="0">#REF!</definedName>
    <definedName name="tab_jp_cvel">#REF!</definedName>
    <definedName name="tab_jp_estado" localSheetId="0">#REF!</definedName>
    <definedName name="tab_jp_estado">#REF!</definedName>
    <definedName name="tab_jp_pg" localSheetId="0">#REF!</definedName>
    <definedName name="tab_jp_pg">#REF!</definedName>
    <definedName name="tab_tv_ctba">#REF!</definedName>
    <definedName name="tab_tv_estado">#REF!</definedName>
    <definedName name="tab_tv_ldna">#REF!</definedName>
    <definedName name="tab_tv_mga">#REF!</definedName>
    <definedName name="tab_tv_oe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P57" i="3"/>
  <c r="BP56" i="3"/>
  <c r="BP55" i="3"/>
  <c r="BU54" i="3"/>
  <c r="BT54" i="3"/>
  <c r="BR54" i="3"/>
  <c r="BQ54" i="3"/>
  <c r="BP54" i="3"/>
  <c r="BU53" i="3"/>
  <c r="BT53" i="3"/>
  <c r="BR53" i="3"/>
  <c r="BQ53" i="3"/>
  <c r="BP53" i="3"/>
  <c r="BU52" i="3"/>
  <c r="BT52" i="3"/>
  <c r="BR52" i="3"/>
  <c r="BQ52" i="3"/>
  <c r="BP52" i="3"/>
  <c r="AD52" i="3"/>
  <c r="AC52" i="3"/>
  <c r="AA52" i="3"/>
  <c r="Z52" i="3"/>
  <c r="Y52" i="3"/>
  <c r="BU51" i="3"/>
  <c r="BT51" i="3"/>
  <c r="BR51" i="3"/>
  <c r="BQ51" i="3"/>
  <c r="BP51" i="3"/>
  <c r="AY51" i="3"/>
  <c r="AX51" i="3"/>
  <c r="AV51" i="3"/>
  <c r="AU51" i="3"/>
  <c r="AT51" i="3"/>
  <c r="AD51" i="3"/>
  <c r="AC51" i="3"/>
  <c r="AA51" i="3"/>
  <c r="Z51" i="3"/>
  <c r="Y51" i="3"/>
  <c r="BY50" i="3"/>
  <c r="BX50" i="3"/>
  <c r="BV50" i="3"/>
  <c r="BW50" i="3" s="1"/>
  <c r="BU50" i="3"/>
  <c r="BT50" i="3"/>
  <c r="BR50" i="3"/>
  <c r="BQ50" i="3"/>
  <c r="BP50" i="3"/>
  <c r="AY50" i="3"/>
  <c r="AX50" i="3"/>
  <c r="AV50" i="3"/>
  <c r="AU50" i="3"/>
  <c r="AT50" i="3"/>
  <c r="AD50" i="3"/>
  <c r="AC50" i="3"/>
  <c r="AA50" i="3"/>
  <c r="Z50" i="3"/>
  <c r="Y50" i="3"/>
  <c r="H50" i="3"/>
  <c r="G50" i="3"/>
  <c r="E50" i="3"/>
  <c r="D50" i="3"/>
  <c r="C50" i="3"/>
  <c r="BX49" i="3"/>
  <c r="BY49" i="3" s="1"/>
  <c r="BU49" i="3"/>
  <c r="BT49" i="3"/>
  <c r="BR49" i="3"/>
  <c r="BQ49" i="3"/>
  <c r="BP49" i="3"/>
  <c r="AY49" i="3"/>
  <c r="AX49" i="3"/>
  <c r="AV49" i="3"/>
  <c r="AU49" i="3"/>
  <c r="AT49" i="3"/>
  <c r="AD49" i="3"/>
  <c r="AC49" i="3"/>
  <c r="AA49" i="3"/>
  <c r="Z49" i="3"/>
  <c r="Y49" i="3"/>
  <c r="H49" i="3"/>
  <c r="G49" i="3"/>
  <c r="E49" i="3"/>
  <c r="D49" i="3"/>
  <c r="C49" i="3"/>
  <c r="BU48" i="3"/>
  <c r="BX48" i="3" s="1"/>
  <c r="BY48" i="3" s="1"/>
  <c r="BT48" i="3"/>
  <c r="BR48" i="3"/>
  <c r="BQ48" i="3"/>
  <c r="BP48" i="3"/>
  <c r="AY48" i="3"/>
  <c r="AX48" i="3"/>
  <c r="AV48" i="3"/>
  <c r="AU48" i="3"/>
  <c r="AT48" i="3"/>
  <c r="AG48" i="3"/>
  <c r="AH48" i="3" s="1"/>
  <c r="AD48" i="3"/>
  <c r="AC48" i="3"/>
  <c r="AA48" i="3"/>
  <c r="Z48" i="3"/>
  <c r="Y48" i="3"/>
  <c r="H48" i="3"/>
  <c r="G48" i="3"/>
  <c r="E48" i="3"/>
  <c r="D48" i="3"/>
  <c r="C48" i="3"/>
  <c r="BU47" i="3"/>
  <c r="BX47" i="3" s="1"/>
  <c r="BY47" i="3" s="1"/>
  <c r="BT47" i="3"/>
  <c r="BR47" i="3"/>
  <c r="BQ47" i="3"/>
  <c r="BP47" i="3"/>
  <c r="BB47" i="3"/>
  <c r="BC47" i="3" s="1"/>
  <c r="AZ47" i="3"/>
  <c r="BA47" i="3" s="1"/>
  <c r="AY47" i="3"/>
  <c r="AX47" i="3"/>
  <c r="AV47" i="3"/>
  <c r="AU47" i="3"/>
  <c r="AT47" i="3"/>
  <c r="AG47" i="3"/>
  <c r="AH47" i="3" s="1"/>
  <c r="AD47" i="3"/>
  <c r="AC47" i="3"/>
  <c r="AA47" i="3"/>
  <c r="Z47" i="3"/>
  <c r="Y47" i="3"/>
  <c r="H47" i="3"/>
  <c r="G47" i="3"/>
  <c r="E47" i="3"/>
  <c r="D47" i="3"/>
  <c r="C47" i="3"/>
  <c r="BU46" i="3"/>
  <c r="BX46" i="3" s="1"/>
  <c r="BY46" i="3" s="1"/>
  <c r="BT46" i="3"/>
  <c r="BR46" i="3"/>
  <c r="BQ46" i="3"/>
  <c r="BP46" i="3"/>
  <c r="AY46" i="3"/>
  <c r="BB46" i="3" s="1"/>
  <c r="BC46" i="3" s="1"/>
  <c r="AX46" i="3"/>
  <c r="AV46" i="3"/>
  <c r="AU46" i="3"/>
  <c r="AT46" i="3"/>
  <c r="AG46" i="3"/>
  <c r="AH46" i="3" s="1"/>
  <c r="AD46" i="3"/>
  <c r="AC46" i="3"/>
  <c r="AA46" i="3"/>
  <c r="Z46" i="3"/>
  <c r="Y46" i="3"/>
  <c r="R46" i="3"/>
  <c r="S46" i="3" s="1"/>
  <c r="Q46" i="3"/>
  <c r="O46" i="3"/>
  <c r="N46" i="3"/>
  <c r="L46" i="3"/>
  <c r="M46" i="3" s="1"/>
  <c r="I46" i="3"/>
  <c r="J46" i="3" s="1"/>
  <c r="H46" i="3"/>
  <c r="G46" i="3"/>
  <c r="E46" i="3"/>
  <c r="D46" i="3"/>
  <c r="C46" i="3"/>
  <c r="BU45" i="3"/>
  <c r="BX45" i="3" s="1"/>
  <c r="BY45" i="3" s="1"/>
  <c r="BT45" i="3"/>
  <c r="BR45" i="3"/>
  <c r="BQ45" i="3"/>
  <c r="BP45" i="3"/>
  <c r="BB45" i="3"/>
  <c r="BC45" i="3" s="1"/>
  <c r="AY45" i="3"/>
  <c r="AX45" i="3"/>
  <c r="AV45" i="3"/>
  <c r="AU45" i="3"/>
  <c r="AT45" i="3"/>
  <c r="AG45" i="3"/>
  <c r="AH45" i="3" s="1"/>
  <c r="AD45" i="3"/>
  <c r="AC45" i="3"/>
  <c r="AA45" i="3"/>
  <c r="Z45" i="3"/>
  <c r="Y45" i="3"/>
  <c r="L45" i="3"/>
  <c r="M45" i="3" s="1"/>
  <c r="H45" i="3"/>
  <c r="G45" i="3"/>
  <c r="E45" i="3"/>
  <c r="D45" i="3"/>
  <c r="C45" i="3"/>
  <c r="BU44" i="3"/>
  <c r="BX44" i="3" s="1"/>
  <c r="BY44" i="3" s="1"/>
  <c r="BT44" i="3"/>
  <c r="BR44" i="3"/>
  <c r="BQ44" i="3"/>
  <c r="BP44" i="3"/>
  <c r="BB44" i="3"/>
  <c r="BC44" i="3" s="1"/>
  <c r="AY44" i="3"/>
  <c r="AX44" i="3"/>
  <c r="AV44" i="3"/>
  <c r="AU44" i="3"/>
  <c r="AT44" i="3"/>
  <c r="AD44" i="3"/>
  <c r="AC44" i="3"/>
  <c r="AA44" i="3"/>
  <c r="Z44" i="3"/>
  <c r="Y44" i="3"/>
  <c r="L44" i="3"/>
  <c r="M44" i="3" s="1"/>
  <c r="H44" i="3"/>
  <c r="G44" i="3"/>
  <c r="E44" i="3"/>
  <c r="D44" i="3"/>
  <c r="C44" i="3"/>
  <c r="BU43" i="3"/>
  <c r="BX43" i="3" s="1"/>
  <c r="BY43" i="3" s="1"/>
  <c r="BT43" i="3"/>
  <c r="BR43" i="3"/>
  <c r="BQ43" i="3"/>
  <c r="BP43" i="3"/>
  <c r="AY43" i="3"/>
  <c r="BB43" i="3" s="1"/>
  <c r="BC43" i="3" s="1"/>
  <c r="AX43" i="3"/>
  <c r="AV43" i="3"/>
  <c r="AU43" i="3"/>
  <c r="AT43" i="3"/>
  <c r="AH43" i="3"/>
  <c r="AG43" i="3"/>
  <c r="AD43" i="3"/>
  <c r="AC43" i="3"/>
  <c r="AA43" i="3"/>
  <c r="Z43" i="3"/>
  <c r="Y43" i="3"/>
  <c r="M43" i="3"/>
  <c r="L43" i="3"/>
  <c r="H43" i="3"/>
  <c r="G43" i="3"/>
  <c r="E43" i="3"/>
  <c r="D43" i="3"/>
  <c r="C43" i="3"/>
  <c r="BU42" i="3"/>
  <c r="BX42" i="3" s="1"/>
  <c r="BY42" i="3" s="1"/>
  <c r="BT42" i="3"/>
  <c r="BR42" i="3"/>
  <c r="BQ42" i="3"/>
  <c r="BP42" i="3"/>
  <c r="AY42" i="3"/>
  <c r="BB42" i="3" s="1"/>
  <c r="BC42" i="3" s="1"/>
  <c r="AX42" i="3"/>
  <c r="AV42" i="3"/>
  <c r="AU42" i="3"/>
  <c r="AT42" i="3"/>
  <c r="AD42" i="3"/>
  <c r="AC42" i="3"/>
  <c r="AA42" i="3"/>
  <c r="Z42" i="3"/>
  <c r="Y42" i="3"/>
  <c r="L42" i="3"/>
  <c r="M42" i="3" s="1"/>
  <c r="H42" i="3"/>
  <c r="G42" i="3"/>
  <c r="E42" i="3"/>
  <c r="D42" i="3"/>
  <c r="C42" i="3"/>
  <c r="BU41" i="3"/>
  <c r="BX41" i="3" s="1"/>
  <c r="BY41" i="3" s="1"/>
  <c r="BT41" i="3"/>
  <c r="BR41" i="3"/>
  <c r="BQ41" i="3"/>
  <c r="BP41" i="3"/>
  <c r="AY41" i="3"/>
  <c r="BB41" i="3" s="1"/>
  <c r="BC41" i="3" s="1"/>
  <c r="AX41" i="3"/>
  <c r="AV41" i="3"/>
  <c r="AU41" i="3"/>
  <c r="AT41" i="3"/>
  <c r="AD41" i="3"/>
  <c r="AC41" i="3"/>
  <c r="AA41" i="3"/>
  <c r="Z41" i="3"/>
  <c r="Y41" i="3"/>
  <c r="M41" i="3"/>
  <c r="L41" i="3"/>
  <c r="H41" i="3"/>
  <c r="G41" i="3"/>
  <c r="E41" i="3"/>
  <c r="D41" i="3"/>
  <c r="C41" i="3"/>
  <c r="BX40" i="3"/>
  <c r="BY40" i="3" s="1"/>
  <c r="BW40" i="3"/>
  <c r="BU40" i="3"/>
  <c r="BT40" i="3"/>
  <c r="BR40" i="3"/>
  <c r="BQ40" i="3"/>
  <c r="BP40" i="3"/>
  <c r="AY40" i="3"/>
  <c r="BB40" i="3" s="1"/>
  <c r="BC40" i="3" s="1"/>
  <c r="AX40" i="3"/>
  <c r="AV40" i="3"/>
  <c r="AU40" i="3"/>
  <c r="AT40" i="3"/>
  <c r="AG40" i="3"/>
  <c r="AH40" i="3" s="1"/>
  <c r="AD40" i="3"/>
  <c r="AC40" i="3"/>
  <c r="AA40" i="3"/>
  <c r="Z40" i="3"/>
  <c r="Y40" i="3"/>
  <c r="L40" i="3"/>
  <c r="M40" i="3" s="1"/>
  <c r="H40" i="3"/>
  <c r="G40" i="3"/>
  <c r="E40" i="3"/>
  <c r="D40" i="3"/>
  <c r="C40" i="3"/>
  <c r="BU39" i="3"/>
  <c r="BX39" i="3" s="1"/>
  <c r="BY39" i="3" s="1"/>
  <c r="BT39" i="3"/>
  <c r="BR39" i="3"/>
  <c r="BQ39" i="3"/>
  <c r="BP39" i="3"/>
  <c r="BB39" i="3"/>
  <c r="BC39" i="3" s="1"/>
  <c r="AY39" i="3"/>
  <c r="AX39" i="3"/>
  <c r="AV39" i="3"/>
  <c r="AU39" i="3"/>
  <c r="AT39" i="3"/>
  <c r="AG39" i="3"/>
  <c r="AH39" i="3" s="1"/>
  <c r="AD39" i="3"/>
  <c r="AC39" i="3"/>
  <c r="AA39" i="3"/>
  <c r="Z39" i="3"/>
  <c r="Y39" i="3"/>
  <c r="L39" i="3"/>
  <c r="M39" i="3" s="1"/>
  <c r="H39" i="3"/>
  <c r="G39" i="3"/>
  <c r="E39" i="3"/>
  <c r="D39" i="3"/>
  <c r="C39" i="3"/>
  <c r="BU38" i="3"/>
  <c r="BX38" i="3" s="1"/>
  <c r="BY38" i="3" s="1"/>
  <c r="BT38" i="3"/>
  <c r="BR38" i="3"/>
  <c r="BQ38" i="3"/>
  <c r="BP38" i="3"/>
  <c r="BB38" i="3"/>
  <c r="BC38" i="3" s="1"/>
  <c r="AY38" i="3"/>
  <c r="AX38" i="3"/>
  <c r="AV38" i="3"/>
  <c r="AU38" i="3"/>
  <c r="AT38" i="3"/>
  <c r="AG38" i="3"/>
  <c r="AH38" i="3" s="1"/>
  <c r="AD38" i="3"/>
  <c r="AC38" i="3"/>
  <c r="AA38" i="3"/>
  <c r="Z38" i="3"/>
  <c r="Y38" i="3"/>
  <c r="L38" i="3"/>
  <c r="M38" i="3" s="1"/>
  <c r="H38" i="3"/>
  <c r="G38" i="3"/>
  <c r="E38" i="3"/>
  <c r="D38" i="3"/>
  <c r="C38" i="3"/>
  <c r="BU37" i="3"/>
  <c r="BX37" i="3" s="1"/>
  <c r="BY37" i="3" s="1"/>
  <c r="BT37" i="3"/>
  <c r="BR37" i="3"/>
  <c r="BQ37" i="3"/>
  <c r="BP37" i="3"/>
  <c r="AY37" i="3"/>
  <c r="BB37" i="3" s="1"/>
  <c r="BC37" i="3" s="1"/>
  <c r="AX37" i="3"/>
  <c r="AV37" i="3"/>
  <c r="AU37" i="3"/>
  <c r="AT37" i="3"/>
  <c r="AG37" i="3"/>
  <c r="AH37" i="3" s="1"/>
  <c r="AD37" i="3"/>
  <c r="AC37" i="3"/>
  <c r="AA37" i="3"/>
  <c r="Z37" i="3"/>
  <c r="Y37" i="3"/>
  <c r="U37" i="3"/>
  <c r="S37" i="3"/>
  <c r="L37" i="3"/>
  <c r="M37" i="3" s="1"/>
  <c r="J37" i="3"/>
  <c r="H37" i="3"/>
  <c r="G37" i="3"/>
  <c r="E37" i="3"/>
  <c r="D37" i="3"/>
  <c r="C37" i="3"/>
  <c r="BX36" i="3"/>
  <c r="BY36" i="3" s="1"/>
  <c r="BU36" i="3"/>
  <c r="BT36" i="3"/>
  <c r="BR36" i="3"/>
  <c r="BQ36" i="3"/>
  <c r="BP36" i="3"/>
  <c r="AY36" i="3"/>
  <c r="BB36" i="3" s="1"/>
  <c r="BC36" i="3" s="1"/>
  <c r="AX36" i="3"/>
  <c r="AV36" i="3"/>
  <c r="AU36" i="3"/>
  <c r="AT36" i="3"/>
  <c r="AG36" i="3"/>
  <c r="AH36" i="3" s="1"/>
  <c r="AD36" i="3"/>
  <c r="AC36" i="3"/>
  <c r="AA36" i="3"/>
  <c r="Z36" i="3"/>
  <c r="Y36" i="3"/>
  <c r="M36" i="3"/>
  <c r="L36" i="3"/>
  <c r="H36" i="3"/>
  <c r="G36" i="3"/>
  <c r="E36" i="3"/>
  <c r="D36" i="3"/>
  <c r="C36" i="3"/>
  <c r="BX35" i="3"/>
  <c r="BY35" i="3" s="1"/>
  <c r="BU35" i="3"/>
  <c r="BT35" i="3"/>
  <c r="BR35" i="3"/>
  <c r="BQ35" i="3"/>
  <c r="BP35" i="3"/>
  <c r="AY35" i="3"/>
  <c r="BB35" i="3" s="1"/>
  <c r="BC35" i="3" s="1"/>
  <c r="AX35" i="3"/>
  <c r="AV35" i="3"/>
  <c r="AU35" i="3"/>
  <c r="AT35" i="3"/>
  <c r="AG35" i="3"/>
  <c r="AH35" i="3" s="1"/>
  <c r="AD35" i="3"/>
  <c r="AC35" i="3"/>
  <c r="AA35" i="3"/>
  <c r="Z35" i="3"/>
  <c r="Y35" i="3"/>
  <c r="M35" i="3"/>
  <c r="L35" i="3"/>
  <c r="H35" i="3"/>
  <c r="G35" i="3"/>
  <c r="E35" i="3"/>
  <c r="D35" i="3"/>
  <c r="C35" i="3"/>
  <c r="BX34" i="3"/>
  <c r="BY34" i="3" s="1"/>
  <c r="BU34" i="3"/>
  <c r="BT34" i="3"/>
  <c r="BR34" i="3"/>
  <c r="BQ34" i="3"/>
  <c r="BP34" i="3"/>
  <c r="AY34" i="3"/>
  <c r="BB34" i="3" s="1"/>
  <c r="BC34" i="3" s="1"/>
  <c r="AX34" i="3"/>
  <c r="AV34" i="3"/>
  <c r="AU34" i="3"/>
  <c r="AT34" i="3"/>
  <c r="AG34" i="3"/>
  <c r="AH34" i="3" s="1"/>
  <c r="AD34" i="3"/>
  <c r="AC34" i="3"/>
  <c r="AA34" i="3"/>
  <c r="Z34" i="3"/>
  <c r="Y34" i="3"/>
  <c r="M34" i="3"/>
  <c r="L34" i="3"/>
  <c r="H34" i="3"/>
  <c r="G34" i="3"/>
  <c r="E34" i="3"/>
  <c r="D34" i="3"/>
  <c r="C34" i="3"/>
  <c r="BX33" i="3"/>
  <c r="BY33" i="3" s="1"/>
  <c r="BW33" i="3"/>
  <c r="BU33" i="3"/>
  <c r="BT33" i="3"/>
  <c r="BR33" i="3"/>
  <c r="BQ33" i="3"/>
  <c r="BP33" i="3"/>
  <c r="AY33" i="3"/>
  <c r="BB33" i="3" s="1"/>
  <c r="BC33" i="3" s="1"/>
  <c r="AX33" i="3"/>
  <c r="AV33" i="3"/>
  <c r="AU33" i="3"/>
  <c r="AT33" i="3"/>
  <c r="AG33" i="3"/>
  <c r="AH33" i="3" s="1"/>
  <c r="AD33" i="3"/>
  <c r="AC33" i="3"/>
  <c r="AA33" i="3"/>
  <c r="Z33" i="3"/>
  <c r="Y33" i="3"/>
  <c r="L33" i="3"/>
  <c r="M33" i="3" s="1"/>
  <c r="H33" i="3"/>
  <c r="G33" i="3"/>
  <c r="E33" i="3"/>
  <c r="D33" i="3"/>
  <c r="C33" i="3"/>
  <c r="BU32" i="3"/>
  <c r="BX32" i="3" s="1"/>
  <c r="BY32" i="3" s="1"/>
  <c r="BT32" i="3"/>
  <c r="BR32" i="3"/>
  <c r="BQ32" i="3"/>
  <c r="BP32" i="3"/>
  <c r="AY32" i="3"/>
  <c r="BB32" i="3" s="1"/>
  <c r="BC32" i="3" s="1"/>
  <c r="AX32" i="3"/>
  <c r="AV32" i="3"/>
  <c r="AU32" i="3"/>
  <c r="AT32" i="3"/>
  <c r="AG32" i="3"/>
  <c r="AH32" i="3" s="1"/>
  <c r="AD32" i="3"/>
  <c r="AC32" i="3"/>
  <c r="AA32" i="3"/>
  <c r="Z32" i="3"/>
  <c r="Y32" i="3"/>
  <c r="L32" i="3"/>
  <c r="M32" i="3" s="1"/>
  <c r="H32" i="3"/>
  <c r="G32" i="3"/>
  <c r="E32" i="3"/>
  <c r="D32" i="3"/>
  <c r="C32" i="3"/>
  <c r="BY31" i="3"/>
  <c r="BX31" i="3"/>
  <c r="BV31" i="3"/>
  <c r="BW31" i="3" s="1"/>
  <c r="BU31" i="3"/>
  <c r="BT31" i="3"/>
  <c r="BR31" i="3"/>
  <c r="BQ31" i="3"/>
  <c r="BP31" i="3"/>
  <c r="AY31" i="3"/>
  <c r="BB31" i="3" s="1"/>
  <c r="BC31" i="3" s="1"/>
  <c r="AX31" i="3"/>
  <c r="AV31" i="3"/>
  <c r="AU31" i="3"/>
  <c r="AT31" i="3"/>
  <c r="AH31" i="3"/>
  <c r="AG31" i="3"/>
  <c r="AD31" i="3"/>
  <c r="AC31" i="3"/>
  <c r="AA31" i="3"/>
  <c r="Z31" i="3"/>
  <c r="Y31" i="3"/>
  <c r="L31" i="3"/>
  <c r="M31" i="3" s="1"/>
  <c r="H31" i="3"/>
  <c r="G31" i="3"/>
  <c r="E31" i="3"/>
  <c r="D31" i="3"/>
  <c r="C31" i="3"/>
  <c r="BU30" i="3"/>
  <c r="BX30" i="3" s="1"/>
  <c r="BY30" i="3" s="1"/>
  <c r="BT30" i="3"/>
  <c r="BR30" i="3"/>
  <c r="BQ30" i="3"/>
  <c r="BP30" i="3"/>
  <c r="BB30" i="3"/>
  <c r="BC30" i="3" s="1"/>
  <c r="AZ30" i="3"/>
  <c r="BA30" i="3" s="1"/>
  <c r="AY30" i="3"/>
  <c r="AX30" i="3"/>
  <c r="AV30" i="3"/>
  <c r="AU30" i="3"/>
  <c r="AT30" i="3"/>
  <c r="AG30" i="3"/>
  <c r="AH30" i="3" s="1"/>
  <c r="AD30" i="3"/>
  <c r="AC30" i="3"/>
  <c r="AA30" i="3"/>
  <c r="Z30" i="3"/>
  <c r="Y30" i="3"/>
  <c r="R30" i="3"/>
  <c r="S30" i="3" s="1"/>
  <c r="Q30" i="3"/>
  <c r="O30" i="3"/>
  <c r="N30" i="3"/>
  <c r="L30" i="3"/>
  <c r="M30" i="3" s="1"/>
  <c r="J30" i="3"/>
  <c r="I30" i="3"/>
  <c r="H30" i="3"/>
  <c r="G30" i="3"/>
  <c r="E30" i="3"/>
  <c r="D30" i="3"/>
  <c r="C30" i="3"/>
  <c r="BX29" i="3"/>
  <c r="BY29" i="3" s="1"/>
  <c r="BU29" i="3"/>
  <c r="BT29" i="3"/>
  <c r="BR29" i="3"/>
  <c r="BQ29" i="3"/>
  <c r="BP29" i="3"/>
  <c r="BB29" i="3"/>
  <c r="BC29" i="3" s="1"/>
  <c r="AZ29" i="3"/>
  <c r="BA29" i="3" s="1"/>
  <c r="AY29" i="3"/>
  <c r="AX29" i="3"/>
  <c r="AV29" i="3"/>
  <c r="AU29" i="3"/>
  <c r="AT29" i="3"/>
  <c r="AG29" i="3"/>
  <c r="AH29" i="3" s="1"/>
  <c r="AD29" i="3"/>
  <c r="AC29" i="3"/>
  <c r="AA29" i="3"/>
  <c r="Z29" i="3"/>
  <c r="Y29" i="3"/>
  <c r="R29" i="3"/>
  <c r="S29" i="3" s="1"/>
  <c r="Q29" i="3"/>
  <c r="O29" i="3"/>
  <c r="N29" i="3"/>
  <c r="L29" i="3"/>
  <c r="M29" i="3" s="1"/>
  <c r="I29" i="3"/>
  <c r="J29" i="3" s="1"/>
  <c r="H29" i="3"/>
  <c r="G29" i="3"/>
  <c r="E29" i="3"/>
  <c r="D29" i="3"/>
  <c r="C29" i="3"/>
  <c r="BU28" i="3"/>
  <c r="BX28" i="3" s="1"/>
  <c r="BY28" i="3" s="1"/>
  <c r="BT28" i="3"/>
  <c r="BR28" i="3"/>
  <c r="BQ28" i="3"/>
  <c r="BP28" i="3"/>
  <c r="BB28" i="3"/>
  <c r="BC28" i="3" s="1"/>
  <c r="AY28" i="3"/>
  <c r="AX28" i="3"/>
  <c r="AV28" i="3"/>
  <c r="AU28" i="3"/>
  <c r="AT28" i="3"/>
  <c r="AG28" i="3"/>
  <c r="AH28" i="3" s="1"/>
  <c r="AD28" i="3"/>
  <c r="AC28" i="3"/>
  <c r="AA28" i="3"/>
  <c r="Z28" i="3"/>
  <c r="Y28" i="3"/>
  <c r="S28" i="3"/>
  <c r="L28" i="3"/>
  <c r="M28" i="3" s="1"/>
  <c r="K28" i="3"/>
  <c r="H28" i="3"/>
  <c r="G28" i="3"/>
  <c r="E28" i="3"/>
  <c r="D28" i="3"/>
  <c r="C28" i="3"/>
  <c r="BU27" i="3"/>
  <c r="BX27" i="3" s="1"/>
  <c r="BY27" i="3" s="1"/>
  <c r="BT27" i="3"/>
  <c r="BR27" i="3"/>
  <c r="BQ27" i="3"/>
  <c r="BP27" i="3"/>
  <c r="AY27" i="3"/>
  <c r="BB27" i="3" s="1"/>
  <c r="BC27" i="3" s="1"/>
  <c r="AX27" i="3"/>
  <c r="AV27" i="3"/>
  <c r="AU27" i="3"/>
  <c r="AT27" i="3"/>
  <c r="AG27" i="3"/>
  <c r="AH27" i="3" s="1"/>
  <c r="AD27" i="3"/>
  <c r="AC27" i="3"/>
  <c r="AA27" i="3"/>
  <c r="Z27" i="3"/>
  <c r="Y27" i="3"/>
  <c r="L27" i="3"/>
  <c r="M27" i="3" s="1"/>
  <c r="H27" i="3"/>
  <c r="G27" i="3"/>
  <c r="E27" i="3"/>
  <c r="D27" i="3"/>
  <c r="C27" i="3"/>
  <c r="BU26" i="3"/>
  <c r="BX26" i="3" s="1"/>
  <c r="BY26" i="3" s="1"/>
  <c r="BT26" i="3"/>
  <c r="BR26" i="3"/>
  <c r="BQ26" i="3"/>
  <c r="BP26" i="3"/>
  <c r="AY26" i="3"/>
  <c r="BB26" i="3" s="1"/>
  <c r="BC26" i="3" s="1"/>
  <c r="AX26" i="3"/>
  <c r="AV26" i="3"/>
  <c r="AU26" i="3"/>
  <c r="AT26" i="3"/>
  <c r="AH26" i="3"/>
  <c r="AG26" i="3"/>
  <c r="AD26" i="3"/>
  <c r="AC26" i="3"/>
  <c r="AA26" i="3"/>
  <c r="Z26" i="3"/>
  <c r="Y26" i="3"/>
  <c r="L26" i="3"/>
  <c r="M26" i="3" s="1"/>
  <c r="H26" i="3"/>
  <c r="G26" i="3"/>
  <c r="E26" i="3"/>
  <c r="D26" i="3"/>
  <c r="C26" i="3"/>
  <c r="BU25" i="3"/>
  <c r="BX25" i="3" s="1"/>
  <c r="BY25" i="3" s="1"/>
  <c r="BT25" i="3"/>
  <c r="BR25" i="3"/>
  <c r="BQ25" i="3"/>
  <c r="BP25" i="3"/>
  <c r="AY25" i="3"/>
  <c r="BB25" i="3" s="1"/>
  <c r="BC25" i="3" s="1"/>
  <c r="AX25" i="3"/>
  <c r="AV25" i="3"/>
  <c r="AU25" i="3"/>
  <c r="AT25" i="3"/>
  <c r="AH25" i="3"/>
  <c r="AG25" i="3"/>
  <c r="AD25" i="3"/>
  <c r="AC25" i="3"/>
  <c r="AA25" i="3"/>
  <c r="Z25" i="3"/>
  <c r="Y25" i="3"/>
  <c r="L25" i="3"/>
  <c r="M25" i="3" s="1"/>
  <c r="H25" i="3"/>
  <c r="G25" i="3"/>
  <c r="E25" i="3"/>
  <c r="D25" i="3"/>
  <c r="C25" i="3"/>
  <c r="BU24" i="3"/>
  <c r="BX24" i="3" s="1"/>
  <c r="BY24" i="3" s="1"/>
  <c r="BT24" i="3"/>
  <c r="BR24" i="3"/>
  <c r="BQ24" i="3"/>
  <c r="BP24" i="3"/>
  <c r="AY24" i="3"/>
  <c r="BB24" i="3" s="1"/>
  <c r="BC24" i="3" s="1"/>
  <c r="AX24" i="3"/>
  <c r="AV24" i="3"/>
  <c r="AU24" i="3"/>
  <c r="AT24" i="3"/>
  <c r="AG24" i="3"/>
  <c r="AH24" i="3" s="1"/>
  <c r="AD24" i="3"/>
  <c r="AC24" i="3"/>
  <c r="AA24" i="3"/>
  <c r="Z24" i="3"/>
  <c r="Y24" i="3"/>
  <c r="L24" i="3"/>
  <c r="M24" i="3" s="1"/>
  <c r="H24" i="3"/>
  <c r="G24" i="3"/>
  <c r="E24" i="3"/>
  <c r="D24" i="3"/>
  <c r="C24" i="3"/>
  <c r="BU23" i="3"/>
  <c r="BX23" i="3" s="1"/>
  <c r="BY23" i="3" s="1"/>
  <c r="BT23" i="3"/>
  <c r="BR23" i="3"/>
  <c r="BQ23" i="3"/>
  <c r="BP23" i="3"/>
  <c r="AY23" i="3"/>
  <c r="BB23" i="3" s="1"/>
  <c r="BC23" i="3" s="1"/>
  <c r="AX23" i="3"/>
  <c r="AV23" i="3"/>
  <c r="AU23" i="3"/>
  <c r="AT23" i="3"/>
  <c r="AG23" i="3"/>
  <c r="AH23" i="3" s="1"/>
  <c r="AD23" i="3"/>
  <c r="AC23" i="3"/>
  <c r="AA23" i="3"/>
  <c r="Z23" i="3"/>
  <c r="Y23" i="3"/>
  <c r="L23" i="3"/>
  <c r="M23" i="3" s="1"/>
  <c r="H23" i="3"/>
  <c r="G23" i="3"/>
  <c r="E23" i="3"/>
  <c r="D23" i="3"/>
  <c r="C23" i="3"/>
  <c r="BU22" i="3"/>
  <c r="BX22" i="3" s="1"/>
  <c r="BY22" i="3" s="1"/>
  <c r="BT22" i="3"/>
  <c r="BR22" i="3"/>
  <c r="BQ22" i="3"/>
  <c r="BP22" i="3"/>
  <c r="AY22" i="3"/>
  <c r="BB22" i="3" s="1"/>
  <c r="BC22" i="3" s="1"/>
  <c r="AX22" i="3"/>
  <c r="AV22" i="3"/>
  <c r="AU22" i="3"/>
  <c r="AT22" i="3"/>
  <c r="AH22" i="3"/>
  <c r="AG22" i="3"/>
  <c r="AD22" i="3"/>
  <c r="AC22" i="3"/>
  <c r="AA22" i="3"/>
  <c r="Z22" i="3"/>
  <c r="Y22" i="3"/>
  <c r="L22" i="3"/>
  <c r="M22" i="3" s="1"/>
  <c r="H22" i="3"/>
  <c r="G22" i="3"/>
  <c r="E22" i="3"/>
  <c r="D22" i="3"/>
  <c r="C22" i="3"/>
  <c r="BU21" i="3"/>
  <c r="BX21" i="3" s="1"/>
  <c r="BY21" i="3" s="1"/>
  <c r="BT21" i="3"/>
  <c r="BR21" i="3"/>
  <c r="BQ21" i="3"/>
  <c r="BP21" i="3"/>
  <c r="AY21" i="3"/>
  <c r="BB21" i="3" s="1"/>
  <c r="BC21" i="3" s="1"/>
  <c r="AX21" i="3"/>
  <c r="AV21" i="3"/>
  <c r="AU21" i="3"/>
  <c r="AT21" i="3"/>
  <c r="AH21" i="3"/>
  <c r="AG21" i="3"/>
  <c r="AD21" i="3"/>
  <c r="AC21" i="3"/>
  <c r="AA21" i="3"/>
  <c r="Z21" i="3"/>
  <c r="Y21" i="3"/>
  <c r="L21" i="3"/>
  <c r="M21" i="3" s="1"/>
  <c r="H21" i="3"/>
  <c r="G21" i="3"/>
  <c r="E21" i="3"/>
  <c r="D21" i="3"/>
  <c r="C21" i="3"/>
  <c r="BU20" i="3"/>
  <c r="BX20" i="3" s="1"/>
  <c r="BY20" i="3" s="1"/>
  <c r="BT20" i="3"/>
  <c r="BR20" i="3"/>
  <c r="BQ20" i="3"/>
  <c r="BP20" i="3"/>
  <c r="AY20" i="3"/>
  <c r="BB20" i="3" s="1"/>
  <c r="BC20" i="3" s="1"/>
  <c r="AX20" i="3"/>
  <c r="AV20" i="3"/>
  <c r="AU20" i="3"/>
  <c r="AT20" i="3"/>
  <c r="AG20" i="3"/>
  <c r="AH20" i="3" s="1"/>
  <c r="AD20" i="3"/>
  <c r="AC20" i="3"/>
  <c r="AA20" i="3"/>
  <c r="Z20" i="3"/>
  <c r="Y20" i="3"/>
  <c r="L20" i="3"/>
  <c r="M20" i="3" s="1"/>
  <c r="H20" i="3"/>
  <c r="G20" i="3"/>
  <c r="E20" i="3"/>
  <c r="D20" i="3"/>
  <c r="C20" i="3"/>
  <c r="BU19" i="3"/>
  <c r="BX19" i="3" s="1"/>
  <c r="BY19" i="3" s="1"/>
  <c r="BT19" i="3"/>
  <c r="BR19" i="3"/>
  <c r="BQ19" i="3"/>
  <c r="BP19" i="3"/>
  <c r="AY19" i="3"/>
  <c r="BB19" i="3" s="1"/>
  <c r="BC19" i="3" s="1"/>
  <c r="AX19" i="3"/>
  <c r="AV19" i="3"/>
  <c r="AU19" i="3"/>
  <c r="AT19" i="3"/>
  <c r="AG19" i="3"/>
  <c r="AH19" i="3" s="1"/>
  <c r="AD19" i="3"/>
  <c r="AC19" i="3"/>
  <c r="AA19" i="3"/>
  <c r="Z19" i="3"/>
  <c r="Y19" i="3"/>
  <c r="L19" i="3"/>
  <c r="M19" i="3" s="1"/>
  <c r="H19" i="3"/>
  <c r="G19" i="3"/>
  <c r="E19" i="3"/>
  <c r="D19" i="3"/>
  <c r="C19" i="3"/>
  <c r="BU18" i="3"/>
  <c r="BX18" i="3" s="1"/>
  <c r="BY18" i="3" s="1"/>
  <c r="BT18" i="3"/>
  <c r="BR18" i="3"/>
  <c r="BQ18" i="3"/>
  <c r="BP18" i="3"/>
  <c r="AY18" i="3"/>
  <c r="BB18" i="3" s="1"/>
  <c r="BC18" i="3" s="1"/>
  <c r="AX18" i="3"/>
  <c r="AV18" i="3"/>
  <c r="AU18" i="3"/>
  <c r="AT18" i="3"/>
  <c r="AD18" i="3"/>
  <c r="AC18" i="3"/>
  <c r="AA18" i="3"/>
  <c r="Z18" i="3"/>
  <c r="Y18" i="3"/>
  <c r="L18" i="3"/>
  <c r="M18" i="3" s="1"/>
  <c r="H18" i="3"/>
  <c r="G18" i="3"/>
  <c r="E18" i="3"/>
  <c r="D18" i="3"/>
  <c r="C18" i="3"/>
  <c r="BU17" i="3"/>
  <c r="BX17" i="3" s="1"/>
  <c r="BY17" i="3" s="1"/>
  <c r="BT17" i="3"/>
  <c r="BR17" i="3"/>
  <c r="BQ17" i="3"/>
  <c r="BP17" i="3"/>
  <c r="BB17" i="3"/>
  <c r="BC17" i="3" s="1"/>
  <c r="AY17" i="3"/>
  <c r="AX17" i="3"/>
  <c r="AV17" i="3"/>
  <c r="AU17" i="3"/>
  <c r="AT17" i="3"/>
  <c r="AD17" i="3"/>
  <c r="AC17" i="3"/>
  <c r="AA17" i="3"/>
  <c r="Z17" i="3"/>
  <c r="Y17" i="3"/>
  <c r="L17" i="3"/>
  <c r="M17" i="3" s="1"/>
  <c r="H17" i="3"/>
  <c r="G17" i="3"/>
  <c r="E17" i="3"/>
  <c r="D17" i="3"/>
  <c r="C17" i="3"/>
  <c r="BU16" i="3"/>
  <c r="BX16" i="3" s="1"/>
  <c r="BY16" i="3" s="1"/>
  <c r="BT16" i="3"/>
  <c r="BR16" i="3"/>
  <c r="BQ16" i="3"/>
  <c r="BP16" i="3"/>
  <c r="AX16" i="3"/>
  <c r="AV16" i="3"/>
  <c r="AU16" i="3"/>
  <c r="AT16" i="3"/>
  <c r="AG16" i="3"/>
  <c r="AH16" i="3" s="1"/>
  <c r="AD16" i="3"/>
  <c r="AC16" i="3"/>
  <c r="AA16" i="3"/>
  <c r="Z16" i="3"/>
  <c r="Y16" i="3"/>
  <c r="M16" i="3"/>
  <c r="L16" i="3"/>
  <c r="H16" i="3"/>
  <c r="G16" i="3"/>
  <c r="E16" i="3"/>
  <c r="D16" i="3"/>
  <c r="C16" i="3"/>
  <c r="BX15" i="3"/>
  <c r="BY15" i="3" s="1"/>
  <c r="BU15" i="3"/>
  <c r="BT15" i="3"/>
  <c r="BR15" i="3"/>
  <c r="BQ15" i="3"/>
  <c r="BP15" i="3"/>
  <c r="AX15" i="3"/>
  <c r="AV15" i="3"/>
  <c r="AU15" i="3"/>
  <c r="AT15" i="3"/>
  <c r="AG15" i="3"/>
  <c r="AH15" i="3" s="1"/>
  <c r="AD15" i="3"/>
  <c r="AC15" i="3"/>
  <c r="AA15" i="3"/>
  <c r="Z15" i="3"/>
  <c r="Y15" i="3"/>
  <c r="L15" i="3"/>
  <c r="M15" i="3" s="1"/>
  <c r="H15" i="3"/>
  <c r="G15" i="3"/>
  <c r="E15" i="3"/>
  <c r="D15" i="3"/>
  <c r="C15" i="3"/>
  <c r="BU14" i="3"/>
  <c r="BX14" i="3" s="1"/>
  <c r="BY14" i="3" s="1"/>
  <c r="BT14" i="3"/>
  <c r="BR14" i="3"/>
  <c r="BQ14" i="3"/>
  <c r="BP14" i="3"/>
  <c r="AX14" i="3"/>
  <c r="AV14" i="3"/>
  <c r="AU14" i="3"/>
  <c r="AT14" i="3"/>
  <c r="AG14" i="3"/>
  <c r="AH14" i="3" s="1"/>
  <c r="AD14" i="3"/>
  <c r="AC14" i="3"/>
  <c r="AA14" i="3"/>
  <c r="Z14" i="3"/>
  <c r="Y14" i="3"/>
  <c r="L14" i="3"/>
  <c r="M14" i="3" s="1"/>
  <c r="H14" i="3"/>
  <c r="G14" i="3"/>
  <c r="E14" i="3"/>
  <c r="D14" i="3"/>
  <c r="C14" i="3"/>
  <c r="BU13" i="3"/>
  <c r="BX13" i="3" s="1"/>
  <c r="BY13" i="3" s="1"/>
  <c r="BT13" i="3"/>
  <c r="BR13" i="3"/>
  <c r="BQ13" i="3"/>
  <c r="BP13" i="3"/>
  <c r="AY13" i="3"/>
  <c r="BB13" i="3" s="1"/>
  <c r="BC13" i="3" s="1"/>
  <c r="AX13" i="3"/>
  <c r="AV13" i="3"/>
  <c r="AU13" i="3"/>
  <c r="AT13" i="3"/>
  <c r="AG13" i="3"/>
  <c r="AH13" i="3" s="1"/>
  <c r="AD13" i="3"/>
  <c r="AC13" i="3"/>
  <c r="AA13" i="3"/>
  <c r="Z13" i="3"/>
  <c r="Y13" i="3"/>
  <c r="L13" i="3"/>
  <c r="M13" i="3" s="1"/>
  <c r="H13" i="3"/>
  <c r="G13" i="3"/>
  <c r="E13" i="3"/>
  <c r="D13" i="3"/>
  <c r="C13" i="3"/>
  <c r="BU12" i="3"/>
  <c r="BX12" i="3" s="1"/>
  <c r="BY12" i="3" s="1"/>
  <c r="BT12" i="3"/>
  <c r="BR12" i="3"/>
  <c r="BQ12" i="3"/>
  <c r="BP12" i="3"/>
  <c r="AY12" i="3"/>
  <c r="BB12" i="3" s="1"/>
  <c r="BC12" i="3" s="1"/>
  <c r="AX12" i="3"/>
  <c r="AV12" i="3"/>
  <c r="AU12" i="3"/>
  <c r="AT12" i="3"/>
  <c r="AG12" i="3"/>
  <c r="AH12" i="3" s="1"/>
  <c r="AD12" i="3"/>
  <c r="AC12" i="3"/>
  <c r="AA12" i="3"/>
  <c r="Z12" i="3"/>
  <c r="Y12" i="3"/>
  <c r="L12" i="3"/>
  <c r="M12" i="3" s="1"/>
  <c r="H12" i="3"/>
  <c r="G12" i="3"/>
  <c r="E12" i="3"/>
  <c r="D12" i="3"/>
  <c r="C12" i="3"/>
  <c r="BU11" i="3"/>
  <c r="BX11" i="3" s="1"/>
  <c r="BY11" i="3" s="1"/>
  <c r="BT11" i="3"/>
  <c r="BR11" i="3"/>
  <c r="BQ11" i="3"/>
  <c r="BP11" i="3"/>
  <c r="AY11" i="3"/>
  <c r="BB11" i="3" s="1"/>
  <c r="BC11" i="3" s="1"/>
  <c r="AX11" i="3"/>
  <c r="AV11" i="3"/>
  <c r="AU11" i="3"/>
  <c r="AT11" i="3"/>
  <c r="AG11" i="3"/>
  <c r="AH11" i="3" s="1"/>
  <c r="AD11" i="3"/>
  <c r="AC11" i="3"/>
  <c r="AA11" i="3"/>
  <c r="Z11" i="3"/>
  <c r="Y11" i="3"/>
  <c r="S11" i="3"/>
  <c r="L11" i="3"/>
  <c r="M11" i="3" s="1"/>
  <c r="H11" i="3"/>
  <c r="G11" i="3"/>
  <c r="E11" i="3"/>
  <c r="D11" i="3"/>
  <c r="C11" i="3"/>
  <c r="CE10" i="3"/>
  <c r="BX10" i="3"/>
  <c r="BY10" i="3" s="1"/>
  <c r="BW10" i="3"/>
  <c r="BU10" i="3"/>
  <c r="BT10" i="3"/>
  <c r="BR10" i="3"/>
  <c r="BQ10" i="3"/>
  <c r="BP10" i="3"/>
  <c r="BI10" i="3"/>
  <c r="BA10" i="3"/>
  <c r="AY10" i="3"/>
  <c r="BB10" i="3" s="1"/>
  <c r="BC10" i="3" s="1"/>
  <c r="AX10" i="3"/>
  <c r="AV10" i="3"/>
  <c r="AU10" i="3"/>
  <c r="AT10" i="3"/>
  <c r="AN10" i="3"/>
  <c r="AG10" i="3"/>
  <c r="AH10" i="3" s="1"/>
  <c r="AF10" i="3"/>
  <c r="AD10" i="3"/>
  <c r="AC10" i="3"/>
  <c r="AA10" i="3"/>
  <c r="Z10" i="3"/>
  <c r="Y10" i="3"/>
  <c r="S10" i="3"/>
  <c r="L10" i="3"/>
  <c r="M10" i="3" s="1"/>
  <c r="J10" i="3"/>
  <c r="H10" i="3"/>
  <c r="G10" i="3"/>
  <c r="E10" i="3"/>
  <c r="D10" i="3"/>
  <c r="C10" i="3"/>
  <c r="BU9" i="3"/>
  <c r="BX9" i="3" s="1"/>
  <c r="BY9" i="3" s="1"/>
  <c r="BT9" i="3"/>
  <c r="BR9" i="3"/>
  <c r="BQ9" i="3"/>
  <c r="BP9" i="3"/>
  <c r="AY9" i="3"/>
  <c r="BB9" i="3" s="1"/>
  <c r="BC9" i="3" s="1"/>
  <c r="AX9" i="3"/>
  <c r="AV9" i="3"/>
  <c r="AU9" i="3"/>
  <c r="AT9" i="3"/>
  <c r="AG9" i="3"/>
  <c r="AH9" i="3" s="1"/>
  <c r="AD9" i="3"/>
  <c r="AC9" i="3"/>
  <c r="AA9" i="3"/>
  <c r="Z9" i="3"/>
  <c r="Y9" i="3"/>
  <c r="L9" i="3"/>
  <c r="M9" i="3" s="1"/>
  <c r="H9" i="3"/>
  <c r="G9" i="3"/>
  <c r="E9" i="3"/>
  <c r="D9" i="3"/>
  <c r="C9" i="3"/>
  <c r="BU8" i="3"/>
  <c r="BX8" i="3" s="1"/>
  <c r="BY8" i="3" s="1"/>
  <c r="BT8" i="3"/>
  <c r="BR8" i="3"/>
  <c r="BQ8" i="3"/>
  <c r="BP8" i="3"/>
  <c r="AY8" i="3"/>
  <c r="BB8" i="3" s="1"/>
  <c r="BC8" i="3" s="1"/>
  <c r="AX8" i="3"/>
  <c r="AV8" i="3"/>
  <c r="AU8" i="3"/>
  <c r="AT8" i="3"/>
  <c r="AG8" i="3"/>
  <c r="AH8" i="3" s="1"/>
  <c r="AD8" i="3"/>
  <c r="AC8" i="3"/>
  <c r="AA8" i="3"/>
  <c r="Z8" i="3"/>
  <c r="Y8" i="3"/>
  <c r="L8" i="3"/>
  <c r="M8" i="3" s="1"/>
  <c r="H8" i="3"/>
  <c r="G8" i="3"/>
  <c r="E8" i="3"/>
  <c r="D8" i="3"/>
  <c r="C8" i="3"/>
  <c r="CG7" i="3"/>
  <c r="CE7" i="3"/>
  <c r="BW7" i="3"/>
  <c r="BU7" i="3"/>
  <c r="BX7" i="3" s="1"/>
  <c r="BY7" i="3" s="1"/>
  <c r="BT7" i="3"/>
  <c r="BR7" i="3"/>
  <c r="BQ7" i="3"/>
  <c r="BP7" i="3"/>
  <c r="BI7" i="3"/>
  <c r="BA7" i="3"/>
  <c r="AY7" i="3"/>
  <c r="BB7" i="3" s="1"/>
  <c r="BC7" i="3" s="1"/>
  <c r="AX7" i="3"/>
  <c r="AV7" i="3"/>
  <c r="AU7" i="3"/>
  <c r="AT7" i="3"/>
  <c r="AP7" i="3"/>
  <c r="AN7" i="3"/>
  <c r="AG7" i="3"/>
  <c r="AH7" i="3" s="1"/>
  <c r="AF7" i="3"/>
  <c r="AD7" i="3"/>
  <c r="AC7" i="3"/>
  <c r="AA7" i="3"/>
  <c r="Z7" i="3"/>
  <c r="Y7" i="3"/>
  <c r="S7" i="3"/>
  <c r="Q7" i="3"/>
  <c r="N7" i="3"/>
  <c r="L7" i="3"/>
  <c r="M7" i="3" s="1"/>
  <c r="K7" i="3"/>
  <c r="J7" i="3"/>
  <c r="H7" i="3"/>
  <c r="G7" i="3"/>
  <c r="E7" i="3"/>
  <c r="D7" i="3"/>
  <c r="C7" i="3"/>
  <c r="CE6" i="3"/>
  <c r="BW6" i="3"/>
  <c r="BU6" i="3"/>
  <c r="BX6" i="3" s="1"/>
  <c r="BY6" i="3" s="1"/>
  <c r="BT6" i="3"/>
  <c r="BR6" i="3"/>
  <c r="BQ6" i="3"/>
  <c r="BP6" i="3"/>
  <c r="BI6" i="3"/>
  <c r="BA6" i="3"/>
  <c r="AY6" i="3"/>
  <c r="BB6" i="3" s="1"/>
  <c r="BC6" i="3" s="1"/>
  <c r="AX6" i="3"/>
  <c r="AV6" i="3"/>
  <c r="AU6" i="3"/>
  <c r="AT6" i="3"/>
  <c r="AN6" i="3"/>
  <c r="AG6" i="3"/>
  <c r="AH6" i="3" s="1"/>
  <c r="AF6" i="3"/>
  <c r="AD6" i="3"/>
  <c r="AC6" i="3"/>
  <c r="AA6" i="3"/>
  <c r="Z6" i="3"/>
  <c r="Y6" i="3"/>
  <c r="S6" i="3"/>
  <c r="L6" i="3"/>
  <c r="M6" i="3" s="1"/>
  <c r="J6" i="3"/>
  <c r="H6" i="3"/>
  <c r="G6" i="3"/>
  <c r="E6" i="3"/>
  <c r="D6" i="3"/>
  <c r="C6" i="3"/>
  <c r="BX5" i="3"/>
  <c r="BY5" i="3" s="1"/>
  <c r="BU5" i="3"/>
  <c r="BT5" i="3"/>
  <c r="BR5" i="3"/>
  <c r="BQ5" i="3"/>
  <c r="BP5" i="3"/>
  <c r="AY5" i="3"/>
  <c r="BB5" i="3" s="1"/>
  <c r="BC5" i="3" s="1"/>
  <c r="AX5" i="3"/>
  <c r="AV5" i="3"/>
  <c r="AU5" i="3"/>
  <c r="AT5" i="3"/>
  <c r="AG5" i="3"/>
  <c r="AH5" i="3" s="1"/>
  <c r="AD5" i="3"/>
  <c r="AC5" i="3"/>
  <c r="AA5" i="3"/>
  <c r="Z5" i="3"/>
  <c r="Y5" i="3"/>
  <c r="M5" i="3"/>
  <c r="L5" i="3"/>
  <c r="H5" i="3"/>
  <c r="G5" i="3"/>
  <c r="E5" i="3"/>
  <c r="D5" i="3"/>
  <c r="C5" i="3"/>
  <c r="BX4" i="3"/>
  <c r="BY4" i="3" s="1"/>
  <c r="BU4" i="3"/>
  <c r="BT4" i="3"/>
  <c r="BR4" i="3"/>
  <c r="BQ4" i="3"/>
  <c r="BP4" i="3"/>
  <c r="AY4" i="3"/>
  <c r="BB4" i="3" s="1"/>
  <c r="BC4" i="3" s="1"/>
  <c r="AX4" i="3"/>
  <c r="AV4" i="3"/>
  <c r="AU4" i="3"/>
  <c r="AT4" i="3"/>
  <c r="AG4" i="3"/>
  <c r="AH4" i="3" s="1"/>
  <c r="AD4" i="3"/>
  <c r="AC4" i="3"/>
  <c r="AA4" i="3"/>
  <c r="Z4" i="3"/>
  <c r="Y4" i="3"/>
  <c r="M4" i="3"/>
  <c r="L4" i="3"/>
  <c r="H4" i="3"/>
  <c r="G4" i="3"/>
  <c r="E4" i="3"/>
  <c r="D4" i="3"/>
  <c r="C4" i="3"/>
  <c r="BX3" i="3"/>
  <c r="BY3" i="3" s="1"/>
  <c r="BU3" i="3"/>
  <c r="BT3" i="3"/>
  <c r="BR3" i="3"/>
  <c r="BQ3" i="3"/>
  <c r="BP3" i="3"/>
  <c r="AY3" i="3"/>
  <c r="BB3" i="3" s="1"/>
  <c r="BC3" i="3" s="1"/>
  <c r="AX3" i="3"/>
  <c r="AV3" i="3"/>
  <c r="AU3" i="3"/>
  <c r="AT3" i="3"/>
  <c r="AG3" i="3"/>
  <c r="AH3" i="3" s="1"/>
  <c r="AD3" i="3"/>
  <c r="AC3" i="3"/>
  <c r="AA3" i="3"/>
  <c r="Z3" i="3"/>
  <c r="Y3" i="3"/>
  <c r="S3" i="3"/>
  <c r="L3" i="3"/>
  <c r="M3" i="3" s="1"/>
  <c r="K3" i="3"/>
  <c r="J3" i="3"/>
  <c r="H3" i="3"/>
  <c r="G3" i="3"/>
  <c r="E3" i="3"/>
  <c r="D3" i="3"/>
  <c r="C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51" authorId="0" shapeId="0" xr:uid="{00000000-0006-0000-0000-000001000000}">
      <text>
        <r>
          <rPr>
            <sz val="10"/>
            <color rgb="FF000000"/>
            <rFont val="Arial"/>
            <family val="2"/>
          </rPr>
          <t>Não alterar a fórmula</t>
        </r>
      </text>
    </comment>
    <comment ref="J155" authorId="0" shapeId="0" xr:uid="{00000000-0006-0000-0000-000002000000}">
      <text>
        <r>
          <rPr>
            <sz val="10"/>
            <color rgb="FF000000"/>
            <rFont val="Arial"/>
            <family val="2"/>
          </rPr>
          <t>Não alterar a fórmula</t>
        </r>
      </text>
    </comment>
    <comment ref="E246" authorId="0" shapeId="0" xr:uid="{00000000-0006-0000-0000-000003000000}">
      <text>
        <r>
          <rPr>
            <sz val="10"/>
            <color rgb="FF000000"/>
            <rFont val="Arial"/>
            <family val="2"/>
          </rPr>
          <t>Não apagar o número "1", se não a fórmula não funciona.</t>
        </r>
      </text>
    </comment>
    <comment ref="E247" authorId="0" shapeId="0" xr:uid="{00000000-0006-0000-0000-000004000000}">
      <text>
        <r>
          <rPr>
            <sz val="10"/>
            <color rgb="FF000000"/>
            <rFont val="Arial"/>
            <family val="2"/>
          </rPr>
          <t xml:space="preserve">Não alterar.
</t>
        </r>
      </text>
    </comment>
  </commentList>
</comments>
</file>

<file path=xl/sharedStrings.xml><?xml version="1.0" encoding="utf-8"?>
<sst xmlns="http://schemas.openxmlformats.org/spreadsheetml/2006/main" count="3167" uniqueCount="335">
  <si>
    <t>QTD</t>
  </si>
  <si>
    <t>R7</t>
  </si>
  <si>
    <t>TOPVIEW (Portal+Digital)</t>
  </si>
  <si>
    <t>TOPVIEW (revista)</t>
  </si>
  <si>
    <t>RIC Podcasts</t>
  </si>
  <si>
    <t>NEGOCIADO 
+ PRODUÇÃO</t>
  </si>
  <si>
    <t>NÃO PERMITE 
DESCONTO</t>
  </si>
  <si>
    <t>Mídia + Custo de Produção:</t>
  </si>
  <si>
    <t>TABELA</t>
  </si>
  <si>
    <t>TOTAL</t>
  </si>
  <si>
    <t>MÍDIA</t>
  </si>
  <si>
    <t>PRODUÇÃO</t>
  </si>
  <si>
    <t>RICtv - Curitiba</t>
  </si>
  <si>
    <t>Descrição</t>
  </si>
  <si>
    <t>Aproveitamento</t>
  </si>
  <si>
    <t>Programação</t>
  </si>
  <si>
    <t>Sigla TV</t>
  </si>
  <si>
    <t>Formato Mídia</t>
  </si>
  <si>
    <t>Inserções</t>
  </si>
  <si>
    <t>Valor Unit.</t>
  </si>
  <si>
    <t>Total (tabela)</t>
  </si>
  <si>
    <t>Desc.</t>
  </si>
  <si>
    <t>Total (negociado)</t>
  </si>
  <si>
    <t>Materias Homenageadas</t>
  </si>
  <si>
    <t>Logo na abertura</t>
  </si>
  <si>
    <t>RIC RURAL</t>
  </si>
  <si>
    <t>RIRU</t>
  </si>
  <si>
    <t>VISUALIZAÇÃO 10"</t>
  </si>
  <si>
    <t>Vinheta de bloco</t>
  </si>
  <si>
    <t>Vinheta de 5"</t>
  </si>
  <si>
    <t>5"</t>
  </si>
  <si>
    <t>Chamadas - 
Premio Orgulho da Terra 2024</t>
  </si>
  <si>
    <t>Aplicação de logo</t>
  </si>
  <si>
    <t>ROTATIVO TOTAL</t>
  </si>
  <si>
    <t>RT</t>
  </si>
  <si>
    <t>POP UP - Divulgação Prêmio</t>
  </si>
  <si>
    <t>BALANÇO GERAL CURITIBA</t>
  </si>
  <si>
    <t>BAPR</t>
  </si>
  <si>
    <t>Boletins 30" - Categorias</t>
  </si>
  <si>
    <t>Vinheta de 5" no encerramento</t>
  </si>
  <si>
    <t>Testemunhal do Apresentador</t>
  </si>
  <si>
    <t>Logo no telão do estúdio</t>
  </si>
  <si>
    <t>10"</t>
  </si>
  <si>
    <t>RIC NOTÍCIAS NOITE</t>
  </si>
  <si>
    <t>RINO</t>
  </si>
  <si>
    <t xml:space="preserve">RIC NOTÍCIAS DIA </t>
  </si>
  <si>
    <t>PRAR</t>
  </si>
  <si>
    <t/>
  </si>
  <si>
    <t>RICtv - Londrina</t>
  </si>
  <si>
    <t>Chamadas 30" - 
Premio Orgulho da Terra 2024</t>
  </si>
  <si>
    <t>BALANÇO GERAL LONDRINA</t>
  </si>
  <si>
    <t>BLON</t>
  </si>
  <si>
    <t>RICtv - Maringá</t>
  </si>
  <si>
    <t>BALANÇO GERAL MARINGÁ</t>
  </si>
  <si>
    <t>BMAR</t>
  </si>
  <si>
    <t>RICtv - Oeste</t>
  </si>
  <si>
    <t>BALANÇO GERAL</t>
  </si>
  <si>
    <t>BATO</t>
  </si>
  <si>
    <t>RICtv Conectada</t>
  </si>
  <si>
    <t>Formato</t>
  </si>
  <si>
    <t>Impressões</t>
  </si>
  <si>
    <t>Valor CPM</t>
  </si>
  <si>
    <t>JOVEM PAN NEWS - Curitiba</t>
  </si>
  <si>
    <t>Spot - Prêmio Orgulho da Terra</t>
  </si>
  <si>
    <t>Citação na Abertura</t>
  </si>
  <si>
    <t>rotativo</t>
  </si>
  <si>
    <t>Assinatura de 5" no encerramento</t>
  </si>
  <si>
    <t>Boletins - Categorias</t>
  </si>
  <si>
    <t>Testemunhal 60" gravado no break</t>
  </si>
  <si>
    <t>Citação de marca na Abertura</t>
  </si>
  <si>
    <t>JOVEM PAN NEWS - Londrina</t>
  </si>
  <si>
    <t>JOVEM PAN NEWS - Maringá</t>
  </si>
  <si>
    <t>JOVEM PAN NEWS - Foz de Iguaçu</t>
  </si>
  <si>
    <t>JOVEM PAN FM - Curitiba</t>
  </si>
  <si>
    <t>JOVEM PAN FM - Ponta Grossa</t>
  </si>
  <si>
    <t>JOVEM PAN FM - Cascavel</t>
  </si>
  <si>
    <t>JOVEM PAN FM - Folha</t>
  </si>
  <si>
    <t>RIC.com.br</t>
  </si>
  <si>
    <t>Segmentação</t>
  </si>
  <si>
    <t>Qtd</t>
  </si>
  <si>
    <t>Mídia Display</t>
  </si>
  <si>
    <t>Aplicação de Logo</t>
  </si>
  <si>
    <t>ESTADO</t>
  </si>
  <si>
    <t>DISPLAY</t>
  </si>
  <si>
    <t>Divulgação prêmio + categorias</t>
  </si>
  <si>
    <t>Link Building</t>
  </si>
  <si>
    <t>LINK BUILDING</t>
  </si>
  <si>
    <t>Publieditorial</t>
  </si>
  <si>
    <t>Exclusivo</t>
  </si>
  <si>
    <t>PUBLIEDITORIAL</t>
  </si>
  <si>
    <t>Divulgação matérias RIC Rural</t>
  </si>
  <si>
    <t>Editoria Exclusiva do Projeto</t>
  </si>
  <si>
    <t>EDITORIA DO PROJETO</t>
  </si>
  <si>
    <t>,</t>
  </si>
  <si>
    <t>[R$ 40,00/dia]</t>
  </si>
  <si>
    <t>Local</t>
  </si>
  <si>
    <t>Tipo de Publicação</t>
  </si>
  <si>
    <t>Investimento</t>
  </si>
  <si>
    <t>Total</t>
  </si>
  <si>
    <t>descrição</t>
  </si>
  <si>
    <t>COMBO - 06 EPISÓDIOS</t>
  </si>
  <si>
    <t>*esse valor é apenas custo de produção, obrigatório acompanhar mídia de divulgação</t>
  </si>
  <si>
    <t>Youtube (ADS)</t>
  </si>
  <si>
    <t>Canal</t>
  </si>
  <si>
    <t>Formato vídeo</t>
  </si>
  <si>
    <t>SOCIAL BRANDED (SOMENTE PROPOSTAS | NÃO USAR EM PROJETOS)</t>
  </si>
  <si>
    <t>Perfil para postagem</t>
  </si>
  <si>
    <t>Veículo para precificação</t>
  </si>
  <si>
    <t xml:space="preserve">Storytelling da marca </t>
  </si>
  <si>
    <t>REDES SOCIAIS (100%) (NÃO USAR EM PROPOSTAS)</t>
  </si>
  <si>
    <t>[R$ 25,00/dia]</t>
  </si>
  <si>
    <t>Storytelling com a marca</t>
  </si>
  <si>
    <t>RICtv PR</t>
  </si>
  <si>
    <t>IG - VÍDEO</t>
  </si>
  <si>
    <t>ORG+CAMP</t>
  </si>
  <si>
    <t>REDES SOCIAIS (30%) (NÃO USAR EM PROPOSTAS)</t>
  </si>
  <si>
    <t>Compartilhamento de Link</t>
  </si>
  <si>
    <t>Citação na legenda</t>
  </si>
  <si>
    <t>IG - POST NO FEED</t>
  </si>
  <si>
    <t>ORGÂNICO</t>
  </si>
  <si>
    <t>Pílula de Conteúdo Matéria 2023</t>
  </si>
  <si>
    <t>RIC Rural</t>
  </si>
  <si>
    <t>Conheça as Categorias competidoras</t>
  </si>
  <si>
    <t>IG - GALERIA DE FOTOS</t>
  </si>
  <si>
    <t>Conheça as Categorias Ganhadoras</t>
  </si>
  <si>
    <t>Divulgação do Premio</t>
  </si>
  <si>
    <t>IG - STORY</t>
  </si>
  <si>
    <t>POST DIVULGAÇÃO: ORGULHO DA TERRA_VS01
VEM AÍ 4º EDIÇÃO</t>
  </si>
  <si>
    <t>RICtv Londrina</t>
  </si>
  <si>
    <t>RICtv Maringa</t>
  </si>
  <si>
    <t>RICtv Oeste</t>
  </si>
  <si>
    <t>STORIES DE DIVULGAÇÃO: ORGULHO DA TERRA</t>
  </si>
  <si>
    <t>@ da marca</t>
  </si>
  <si>
    <t>REEELS ORGULHO DA TERRA 2024
VEM AÍ 4º EDIÇÃO</t>
  </si>
  <si>
    <t>Resumo da Mídia</t>
  </si>
  <si>
    <t>% da Mídia s/ custos</t>
  </si>
  <si>
    <t>VEÍCULO (ON + OFF)</t>
  </si>
  <si>
    <t>NEGOCIADO</t>
  </si>
  <si>
    <t>% NA MÍDIA</t>
  </si>
  <si>
    <t>MÉDIA DO DESCONTO</t>
  </si>
  <si>
    <t>VEÍCULO</t>
  </si>
  <si>
    <t>%</t>
  </si>
  <si>
    <t>TV</t>
  </si>
  <si>
    <t>RÁDIO</t>
  </si>
  <si>
    <t>DIGITAL</t>
  </si>
  <si>
    <t>TOPVIEW</t>
  </si>
  <si>
    <t>Jovem Pan News - Curitiba</t>
  </si>
  <si>
    <t>Jovem Pan News - Londrina</t>
  </si>
  <si>
    <t>Jovem Pan News - Maringá</t>
  </si>
  <si>
    <t>Jovem Pan News - Foz de Iguaçu</t>
  </si>
  <si>
    <t>Jovem Pan FM - Curitiba</t>
  </si>
  <si>
    <t>Jovem Pan FM - Ponta Grossa</t>
  </si>
  <si>
    <t>Jovem Pan FM - Cascavel</t>
  </si>
  <si>
    <t>Jovem Pan FM - Folha</t>
  </si>
  <si>
    <t>Custos de Produção</t>
  </si>
  <si>
    <t>DESCRIÇÃO</t>
  </si>
  <si>
    <t>OBS</t>
  </si>
  <si>
    <t>QUANTIDADE</t>
  </si>
  <si>
    <t>VALOR</t>
  </si>
  <si>
    <t>Influenciador</t>
  </si>
  <si>
    <t>Valor Individual</t>
  </si>
  <si>
    <t>Verba Social Ads (campanhas)</t>
  </si>
  <si>
    <t>/3</t>
  </si>
  <si>
    <t>Cachê 
Influenciador 
(páginas do grupo)</t>
  </si>
  <si>
    <t>Cachê Influenciador</t>
  </si>
  <si>
    <t>Produção Social Branded (DGM)</t>
  </si>
  <si>
    <t>Roteirista Publieditorial</t>
  </si>
  <si>
    <t>Roteirista Boletim (por conteúdo)</t>
  </si>
  <si>
    <t>Produtor (branded content)</t>
  </si>
  <si>
    <t>Social Media (mensal)</t>
  </si>
  <si>
    <t>Roterista (branded content - 04 ep)</t>
  </si>
  <si>
    <t>Designer (mensal)</t>
  </si>
  <si>
    <t>Cinegrafista (mensal)</t>
  </si>
  <si>
    <t>Editor de Vídeo (mensal)</t>
  </si>
  <si>
    <t>Roterista Spot (determinado)</t>
  </si>
  <si>
    <t>Ancine (até 5 versões)</t>
  </si>
  <si>
    <t>Sonoplastia e Iluminação (diária)</t>
  </si>
  <si>
    <t>Produção Sérgio</t>
  </si>
  <si>
    <t>Valor de 2023</t>
  </si>
  <si>
    <t>25k / por três cotas</t>
  </si>
  <si>
    <t>Produção do Evento</t>
  </si>
  <si>
    <t xml:space="preserve">RICtv Curitiba </t>
  </si>
  <si>
    <t xml:space="preserve">RICtv Londrina </t>
  </si>
  <si>
    <t>RICtv Maringá</t>
  </si>
  <si>
    <t xml:space="preserve">RICtv Oeste </t>
  </si>
  <si>
    <t>PROGRAMA</t>
  </si>
  <si>
    <t>SIGLA</t>
  </si>
  <si>
    <t>15"</t>
  </si>
  <si>
    <t>30"</t>
  </si>
  <si>
    <t>45"</t>
  </si>
  <si>
    <t>60"</t>
  </si>
  <si>
    <t>MERCHANDISING 60"</t>
  </si>
  <si>
    <t>MERCHANDISING 60" 
(assinatura)</t>
  </si>
  <si>
    <t>LINK AO VIVO 60"</t>
  </si>
  <si>
    <t>MERCHANBREAK 60"</t>
  </si>
  <si>
    <t>MERCHANBREAK 60"
 (assinatura)</t>
  </si>
  <si>
    <t>INSERT DE VÍDEO 10"</t>
  </si>
  <si>
    <t>CITAÇÃO 10"</t>
  </si>
  <si>
    <t>MANIPULAÇÃO DE 
PRODUTO 5"</t>
  </si>
  <si>
    <t>BRANDED CONTENT 180"</t>
  </si>
  <si>
    <t>BRANDED CONTENT 180" 
(assinatura)</t>
  </si>
  <si>
    <t>PUBLIEDITORIAL 90"</t>
  </si>
  <si>
    <t>PUBLIEDITORIAL 90" 
(assinatura)</t>
  </si>
  <si>
    <t>-</t>
  </si>
  <si>
    <t>RIC NOTÍCIAS DIA</t>
  </si>
  <si>
    <t>FALA BRASIL</t>
  </si>
  <si>
    <t>FALA</t>
  </si>
  <si>
    <t>HOJE EM DIA</t>
  </si>
  <si>
    <t>HDIA</t>
  </si>
  <si>
    <t>RIC NOTÍCIAS LIVE</t>
  </si>
  <si>
    <t>RICL</t>
  </si>
  <si>
    <t>VER MAIS</t>
  </si>
  <si>
    <t>VERL</t>
  </si>
  <si>
    <t>VMAR</t>
  </si>
  <si>
    <t>VERT</t>
  </si>
  <si>
    <t xml:space="preserve">NOVELA DA TARDE 1 </t>
  </si>
  <si>
    <t>NVTD</t>
  </si>
  <si>
    <t>NOVELA DA TARDE 1</t>
  </si>
  <si>
    <t>NVDT</t>
  </si>
  <si>
    <t>CIDADE ALERTA</t>
  </si>
  <si>
    <t>CIAL</t>
  </si>
  <si>
    <t>CIDADE ALERTA CURITIBA</t>
  </si>
  <si>
    <t>CACL</t>
  </si>
  <si>
    <t>CIDADE ALERTA LONDRINA</t>
  </si>
  <si>
    <t>CLON</t>
  </si>
  <si>
    <t>CIDADE ALERTA MARINGÁ</t>
  </si>
  <si>
    <t>CMAR</t>
  </si>
  <si>
    <t>RIC NOTÍCIAS OESTE</t>
  </si>
  <si>
    <t>CAOE</t>
  </si>
  <si>
    <t>JORNAL DA RECORD</t>
  </si>
  <si>
    <t>JREC</t>
  </si>
  <si>
    <t xml:space="preserve">JORNAL DA RECORD </t>
  </si>
  <si>
    <t xml:space="preserve">NOVELA 3 </t>
  </si>
  <si>
    <t>NOVE</t>
  </si>
  <si>
    <t>NOVELA 3</t>
  </si>
  <si>
    <t>NOVELA 22H</t>
  </si>
  <si>
    <t>NV22</t>
  </si>
  <si>
    <t>A GRANDE CONQUISTA</t>
  </si>
  <si>
    <t>AGCO</t>
  </si>
  <si>
    <t>DOC INVESTIGAÇÃO</t>
  </si>
  <si>
    <t>DOCI</t>
  </si>
  <si>
    <t>TROCA DE ESPOSAS</t>
  </si>
  <si>
    <t>TROM</t>
  </si>
  <si>
    <t>TOP CHEF BRASIL</t>
  </si>
  <si>
    <t>TCHB</t>
  </si>
  <si>
    <t>A FAZENDA 15</t>
  </si>
  <si>
    <t>FZEN</t>
  </si>
  <si>
    <t>QUILOS MORTAIS</t>
  </si>
  <si>
    <t>QUIL</t>
  </si>
  <si>
    <t>CINE RECORD ESPECIAL</t>
  </si>
  <si>
    <t>CIES</t>
  </si>
  <si>
    <t>SERIE PREMIUM</t>
  </si>
  <si>
    <t>SPRE</t>
  </si>
  <si>
    <t>SÉRIE PREMIUM</t>
  </si>
  <si>
    <t>PATRULHA DAS FRONTEIRAS</t>
  </si>
  <si>
    <t>PATR</t>
  </si>
  <si>
    <t>CAMERA RECORD REPRISE</t>
  </si>
  <si>
    <t>CMRR</t>
  </si>
  <si>
    <t>FUTEBOL DE QUARTA</t>
  </si>
  <si>
    <t>FUTQ</t>
  </si>
  <si>
    <t>BRASIL CAMINHONEIRO</t>
  </si>
  <si>
    <t>BRAS</t>
  </si>
  <si>
    <t>FALA BRASIL ESPECIAL</t>
  </si>
  <si>
    <t>FBES</t>
  </si>
  <si>
    <t>BALANÇO GERAL CURITIBA ESPECIAL</t>
  </si>
  <si>
    <t>BALS</t>
  </si>
  <si>
    <t>AUTO SHOW NA TV</t>
  </si>
  <si>
    <t>AUTS</t>
  </si>
  <si>
    <t>BALANÇO GERAL MARINGÁ ED. SABADO</t>
  </si>
  <si>
    <t>BASM</t>
  </si>
  <si>
    <t>BIG MOTORS</t>
  </si>
  <si>
    <t>BIGG</t>
  </si>
  <si>
    <t>REPAGINANDO (5ªTEMP)</t>
  </si>
  <si>
    <t>PREP</t>
  </si>
  <si>
    <t>REPAGINANDO (5ª TEMP)</t>
  </si>
  <si>
    <t>VOCÊ É O CHEF MÉDICOS</t>
  </si>
  <si>
    <t>VOCM</t>
  </si>
  <si>
    <t>VOCE É O CHEF MÉDICOS</t>
  </si>
  <si>
    <t xml:space="preserve">VOCE É  CHEF MÉDICOS </t>
  </si>
  <si>
    <t>AUTOS E REVENDAS</t>
  </si>
  <si>
    <t>ALRE</t>
  </si>
  <si>
    <t>CINE AVENTURA</t>
  </si>
  <si>
    <t>CIAV</t>
  </si>
  <si>
    <t>CIDADE ALERTA ESPECIAL 2</t>
  </si>
  <si>
    <t>CAE2</t>
  </si>
  <si>
    <t>CIDADE ALERTA ESPECIAL</t>
  </si>
  <si>
    <t>CAES</t>
  </si>
  <si>
    <t xml:space="preserve">VOCÊ MELHOR </t>
  </si>
  <si>
    <t>VCME</t>
  </si>
  <si>
    <t>JORNAL DA RECORD ESPECIAL</t>
  </si>
  <si>
    <t>JRES</t>
  </si>
  <si>
    <t>LIGADO EM VOCÊ</t>
  </si>
  <si>
    <t>LIVO</t>
  </si>
  <si>
    <t>NOVELA 3 - MELHORES MOMENTOS</t>
  </si>
  <si>
    <t>NVMM</t>
  </si>
  <si>
    <t>SUPER TELA</t>
  </si>
  <si>
    <t>STSA</t>
  </si>
  <si>
    <t>--</t>
  </si>
  <si>
    <t>SÉRIE DE SÁBADO</t>
  </si>
  <si>
    <t>SSAB</t>
  </si>
  <si>
    <t>SIQUEIRA MARTINS</t>
  </si>
  <si>
    <t>SMAR</t>
  </si>
  <si>
    <t>CINEMA MAIOR</t>
  </si>
  <si>
    <t>CMDM</t>
  </si>
  <si>
    <t>MURILO E ROMÁRIO</t>
  </si>
  <si>
    <t>MURI</t>
  </si>
  <si>
    <t>HORA DO FARO</t>
  </si>
  <si>
    <t>FARO</t>
  </si>
  <si>
    <t>CINE MAIOR</t>
  </si>
  <si>
    <t>CANTA COMIGO (6ªTEMP)</t>
  </si>
  <si>
    <t>CCGO</t>
  </si>
  <si>
    <t xml:space="preserve">CANTA COMIGO </t>
  </si>
  <si>
    <t>BRASIL DE BOMBACHA</t>
  </si>
  <si>
    <t>BRBO</t>
  </si>
  <si>
    <t>CANTA COMIGO TEEN</t>
  </si>
  <si>
    <t>CCTE</t>
  </si>
  <si>
    <t>FUTEBOL DE DOMINGO</t>
  </si>
  <si>
    <t>FUTD</t>
  </si>
  <si>
    <t>DOMINGO ESPETACULAR</t>
  </si>
  <si>
    <t>DOES</t>
  </si>
  <si>
    <t>CMGO</t>
  </si>
  <si>
    <t>CÂMERA RECORD</t>
  </si>
  <si>
    <t>CARE</t>
  </si>
  <si>
    <t>SÉRIE DE DOMINGO</t>
  </si>
  <si>
    <t>SDOM</t>
  </si>
  <si>
    <t xml:space="preserve">REALITIES </t>
  </si>
  <si>
    <t>ROTATIVO MATUTINO</t>
  </si>
  <si>
    <t>RT1</t>
  </si>
  <si>
    <t>ROTATIVO VESPERTINO</t>
  </si>
  <si>
    <t>RT2</t>
  </si>
  <si>
    <t>ROTATIVO NOTURNO</t>
  </si>
  <si>
    <t>RT3</t>
  </si>
  <si>
    <t>Tipo</t>
  </si>
  <si>
    <t>Valor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</si>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</sst>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 -416]#,##0.00"/>
    <numFmt numFmtId="165" formatCode="&quot;R$&quot;#,##0"/>
    <numFmt numFmtId="166" formatCode="[$R$ -416]#,##0"/>
    <numFmt numFmtId="167" formatCode="[$R$ -416]#,##0.0"/>
  </numFmts>
  <fonts count="68" x14ac:knownFonts="1">
    <font>
      <sz val="10"/>
      <color rgb="FF000000"/>
      <name val="Arial"/>
    </font>
    <font>
      <sz val="10"/>
      <name val="Montserrat"/>
    </font>
    <font>
      <sz val="10"/>
      <name val="Arial"/>
      <family val="2"/>
    </font>
    <font>
      <sz val="10"/>
      <color rgb="FF000000"/>
      <name val="Montserrat"/>
    </font>
    <font>
      <sz val="10"/>
      <color rgb="FF292929"/>
      <name val="Montserrat"/>
    </font>
    <font>
      <sz val="10"/>
      <color rgb="FFFFFFFF"/>
      <name val="Montserrat"/>
    </font>
    <font>
      <i/>
      <sz val="8"/>
      <color rgb="FFF46524"/>
      <name val="Montserrat"/>
    </font>
    <font>
      <sz val="7"/>
      <name val="Montserrat"/>
    </font>
    <font>
      <sz val="7"/>
      <color rgb="FF0000FF"/>
      <name val="Montserrat"/>
    </font>
    <font>
      <sz val="6"/>
      <color rgb="FF0000FF"/>
      <name val="Montserrat"/>
    </font>
    <font>
      <sz val="8"/>
      <color rgb="FFFFFFFF"/>
      <name val="Montserrat"/>
    </font>
    <font>
      <b/>
      <sz val="16"/>
      <color rgb="FF000000"/>
      <name val="Montserrat"/>
    </font>
    <font>
      <sz val="10"/>
      <color rgb="FF000000"/>
      <name val="Montserrat"/>
    </font>
    <font>
      <sz val="10"/>
      <color rgb="FFF46524"/>
      <name val="Montserrat"/>
    </font>
    <font>
      <sz val="8"/>
      <color rgb="FF434343"/>
      <name val="Montserrat"/>
    </font>
    <font>
      <b/>
      <sz val="8"/>
      <color rgb="FF434343"/>
      <name val="Montserrat"/>
    </font>
    <font>
      <b/>
      <sz val="8"/>
      <color rgb="FF0000FF"/>
      <name val="Montserrat"/>
    </font>
    <font>
      <b/>
      <sz val="12"/>
      <color rgb="FF434343"/>
      <name val="Montserrat"/>
    </font>
    <font>
      <b/>
      <sz val="12"/>
      <color rgb="FFB7B7B7"/>
      <name val="Montserrat"/>
    </font>
    <font>
      <sz val="10"/>
      <color rgb="FFF46524"/>
      <name val="Montserrat"/>
    </font>
    <font>
      <i/>
      <sz val="8"/>
      <color rgb="FF666666"/>
      <name val="Montserrat"/>
    </font>
    <font>
      <i/>
      <sz val="8"/>
      <color rgb="FF0000FF"/>
      <name val="Montserrat"/>
    </font>
    <font>
      <i/>
      <sz val="9"/>
      <color rgb="FF434343"/>
      <name val="Montserrat"/>
    </font>
    <font>
      <i/>
      <sz val="9"/>
      <color rgb="FFB7B7B7"/>
      <name val="Montserrat"/>
    </font>
    <font>
      <sz val="10"/>
      <color rgb="FFCC0000"/>
      <name val="Montserrat"/>
    </font>
    <font>
      <b/>
      <sz val="10"/>
      <color rgb="FFFFFFFF"/>
      <name val="Montserrat"/>
    </font>
    <font>
      <sz val="10"/>
      <color rgb="FFFFFFFF"/>
      <name val="Montserrat"/>
    </font>
    <font>
      <i/>
      <sz val="9"/>
      <color rgb="FFF46524"/>
      <name val="Montserrat"/>
    </font>
    <font>
      <sz val="9"/>
      <color rgb="FFFFFFFF"/>
      <name val="Montserrat"/>
    </font>
    <font>
      <b/>
      <i/>
      <sz val="8"/>
      <color rgb="FFF46524"/>
      <name val="Montserrat"/>
    </font>
    <font>
      <sz val="8"/>
      <color rgb="FF000000"/>
      <name val="Montserrat"/>
    </font>
    <font>
      <sz val="8"/>
      <name val="Montserrat"/>
    </font>
    <font>
      <sz val="10"/>
      <name val="Arial"/>
      <family val="2"/>
    </font>
    <font>
      <b/>
      <sz val="10"/>
      <color rgb="FF000000"/>
      <name val="Montserrat"/>
    </font>
    <font>
      <b/>
      <sz val="9"/>
      <color rgb="FFFFFFFF"/>
      <name val="Montserrat"/>
    </font>
    <font>
      <b/>
      <sz val="10"/>
      <color rgb="FFFFFFFF"/>
      <name val="Montserrat"/>
    </font>
    <font>
      <b/>
      <sz val="8"/>
      <color rgb="FFFFFFFF"/>
      <name val="Montserrat"/>
    </font>
    <font>
      <sz val="8"/>
      <name val="Arial"/>
      <family val="2"/>
    </font>
    <font>
      <sz val="8"/>
      <color rgb="FFFF0000"/>
      <name val="Montserrat"/>
    </font>
    <font>
      <u/>
      <sz val="8"/>
      <color rgb="FF0000FF"/>
      <name val="Montserrat"/>
    </font>
    <font>
      <u/>
      <sz val="8"/>
      <color rgb="FF0000FF"/>
      <name val="Montserrat"/>
    </font>
    <font>
      <sz val="7"/>
      <color rgb="FF000000"/>
      <name val="Montserrat"/>
    </font>
    <font>
      <u/>
      <sz val="8"/>
      <color rgb="FF0000FF"/>
      <name val="Montserrat"/>
    </font>
    <font>
      <b/>
      <sz val="16"/>
      <color rgb="FF1E71B8"/>
      <name val="Montserrat"/>
    </font>
    <font>
      <b/>
      <sz val="12"/>
      <color rgb="FFF46524"/>
      <name val="Montserrat"/>
    </font>
    <font>
      <b/>
      <i/>
      <sz val="12"/>
      <color rgb="FFF46524"/>
      <name val="Montserrat"/>
    </font>
    <font>
      <b/>
      <sz val="7"/>
      <color rgb="FFFFFFFF"/>
      <name val="Montserrat"/>
    </font>
    <font>
      <sz val="7"/>
      <color rgb="FFFFFFFF"/>
      <name val="Montserrat"/>
    </font>
    <font>
      <b/>
      <sz val="10"/>
      <color rgb="FF1E71B8"/>
      <name val="Montserrat"/>
    </font>
    <font>
      <b/>
      <sz val="10"/>
      <name val="Montserrat"/>
    </font>
    <font>
      <b/>
      <sz val="16"/>
      <color rgb="FFFF9900"/>
      <name val="Montserrat"/>
    </font>
    <font>
      <sz val="10"/>
      <color rgb="FFFF9900"/>
      <name val="Montserrat"/>
    </font>
    <font>
      <b/>
      <sz val="12"/>
      <color rgb="FFFF9900"/>
      <name val="Montserrat"/>
    </font>
    <font>
      <sz val="10"/>
      <color rgb="FFFF9900"/>
      <name val="Montserrat"/>
    </font>
    <font>
      <b/>
      <sz val="10"/>
      <color rgb="FF292929"/>
      <name val="Montserrat"/>
    </font>
    <font>
      <b/>
      <sz val="10"/>
      <color rgb="FFEFEFEF"/>
      <name val="Montserrat"/>
    </font>
    <font>
      <b/>
      <sz val="10"/>
      <color rgb="FF434343"/>
      <name val="Montserrat"/>
    </font>
    <font>
      <b/>
      <sz val="12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FFFFFF"/>
      <name val="Open Sans"/>
    </font>
    <font>
      <sz val="10"/>
      <name val="Open Sans"/>
    </font>
    <font>
      <sz val="10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1E71B8"/>
        <bgColor rgb="FF1E71B8"/>
      </patternFill>
    </fill>
    <fill>
      <patternFill patternType="solid">
        <fgColor rgb="FFF3F3F3"/>
        <bgColor rgb="FFF3F3F3"/>
      </patternFill>
    </fill>
    <fill>
      <patternFill patternType="solid">
        <fgColor rgb="FF674EA7"/>
        <bgColor rgb="FF674EA7"/>
      </patternFill>
    </fill>
    <fill>
      <patternFill patternType="solid">
        <fgColor rgb="FF990000"/>
        <bgColor rgb="FF990000"/>
      </patternFill>
    </fill>
    <fill>
      <patternFill patternType="solid">
        <fgColor rgb="FF0B5394"/>
        <bgColor rgb="FF0B5394"/>
      </patternFill>
    </fill>
    <fill>
      <patternFill patternType="solid">
        <fgColor rgb="FF9900FF"/>
        <bgColor rgb="FF9900FF"/>
      </patternFill>
    </fill>
    <fill>
      <patternFill patternType="solid">
        <fgColor rgb="FF3D85C6"/>
        <bgColor rgb="FF3D85C6"/>
      </patternFill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38761D"/>
        <bgColor rgb="FF38761D"/>
      </patternFill>
    </fill>
    <fill>
      <patternFill patternType="solid">
        <fgColor rgb="FFCC0000"/>
        <bgColor rgb="FFCC0000"/>
      </patternFill>
    </fill>
    <fill>
      <patternFill patternType="solid">
        <fgColor rgb="FFFF9900"/>
        <bgColor rgb="FFFF9900"/>
      </patternFill>
    </fill>
    <fill>
      <patternFill patternType="solid">
        <fgColor rgb="FFC54A82"/>
        <bgColor rgb="FFC54A82"/>
      </patternFill>
    </fill>
    <fill>
      <patternFill patternType="solid">
        <fgColor rgb="FFE85A9B"/>
        <bgColor rgb="FFE85A9B"/>
      </patternFill>
    </fill>
    <fill>
      <patternFill patternType="solid">
        <fgColor rgb="FFFBEBF2"/>
        <bgColor rgb="FFFBEBF2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576475"/>
        <bgColor rgb="FF576475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/>
      <top/>
      <bottom style="dotted">
        <color rgb="FF525E95"/>
      </bottom>
      <diagonal/>
    </border>
    <border>
      <left/>
      <right/>
      <top style="dotted">
        <color rgb="FF525E95"/>
      </top>
      <bottom style="thin">
        <color rgb="FFD9D9D9"/>
      </bottom>
      <diagonal/>
    </border>
    <border>
      <left/>
      <right/>
      <top style="dotted">
        <color rgb="FF525E95"/>
      </top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434343"/>
      </top>
      <bottom style="thin">
        <color rgb="FFCCCCCC"/>
      </bottom>
      <diagonal/>
    </border>
    <border>
      <left/>
      <right/>
      <top style="thin">
        <color rgb="FF000000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D9D9D9"/>
      </bottom>
      <diagonal/>
    </border>
    <border>
      <left/>
      <right/>
      <top style="thin">
        <color rgb="FFE85A9B"/>
      </top>
      <bottom/>
      <diagonal/>
    </border>
    <border>
      <left/>
      <right style="thin">
        <color rgb="FF434343"/>
      </right>
      <top/>
      <bottom/>
      <diagonal/>
    </border>
    <border>
      <left/>
      <right/>
      <top style="thin">
        <color rgb="FF434343"/>
      </top>
      <bottom style="thin">
        <color rgb="FFD9D9D9"/>
      </bottom>
      <diagonal/>
    </border>
    <border>
      <left/>
      <right style="thin">
        <color rgb="FFE85A9B"/>
      </right>
      <top style="thin">
        <color rgb="FFE85A9B"/>
      </top>
      <bottom/>
      <diagonal/>
    </border>
    <border>
      <left/>
      <right/>
      <top/>
      <bottom style="thin">
        <color rgb="FF434343"/>
      </bottom>
      <diagonal/>
    </border>
    <border>
      <left/>
      <right style="thin">
        <color rgb="FF434343"/>
      </right>
      <top/>
      <bottom style="thin">
        <color rgb="FF434343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384">
    <xf numFmtId="0" fontId="0" fillId="0" borderId="0" xfId="0"/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49" fontId="9" fillId="5" borderId="0" xfId="0" applyNumberFormat="1" applyFont="1" applyFill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164" fontId="16" fillId="5" borderId="0" xfId="0" applyNumberFormat="1" applyFont="1" applyFill="1" applyAlignment="1">
      <alignment horizontal="center" vertical="center"/>
    </xf>
    <xf numFmtId="166" fontId="17" fillId="0" borderId="6" xfId="0" applyNumberFormat="1" applyFont="1" applyBorder="1" applyAlignment="1">
      <alignment horizontal="center" vertical="center"/>
    </xf>
    <xf numFmtId="166" fontId="18" fillId="0" borderId="6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49" fontId="21" fillId="5" borderId="7" xfId="0" applyNumberFormat="1" applyFont="1" applyFill="1" applyBorder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166" fontId="24" fillId="0" borderId="0" xfId="0" applyNumberFormat="1" applyFont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center" vertical="center"/>
    </xf>
    <xf numFmtId="10" fontId="26" fillId="4" borderId="0" xfId="0" applyNumberFormat="1" applyFont="1" applyFill="1" applyAlignment="1">
      <alignment horizontal="center" vertical="center"/>
    </xf>
    <xf numFmtId="3" fontId="26" fillId="4" borderId="0" xfId="0" applyNumberFormat="1" applyFont="1" applyFill="1" applyAlignment="1">
      <alignment horizontal="center" vertical="center"/>
    </xf>
    <xf numFmtId="166" fontId="26" fillId="4" borderId="0" xfId="0" applyNumberFormat="1" applyFont="1" applyFill="1" applyAlignment="1">
      <alignment horizontal="center" vertical="center"/>
    </xf>
    <xf numFmtId="166" fontId="25" fillId="4" borderId="0" xfId="0" applyNumberFormat="1" applyFont="1" applyFill="1" applyAlignment="1">
      <alignment horizontal="center" vertical="center"/>
    </xf>
    <xf numFmtId="167" fontId="25" fillId="2" borderId="0" xfId="0" applyNumberFormat="1" applyFont="1" applyFill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10" fontId="28" fillId="3" borderId="0" xfId="0" applyNumberFormat="1" applyFont="1" applyFill="1" applyAlignment="1">
      <alignment horizontal="center" vertical="center"/>
    </xf>
    <xf numFmtId="3" fontId="28" fillId="3" borderId="0" xfId="0" applyNumberFormat="1" applyFont="1" applyFill="1" applyAlignment="1">
      <alignment horizontal="center" vertical="center"/>
    </xf>
    <xf numFmtId="166" fontId="28" fillId="3" borderId="0" xfId="0" applyNumberFormat="1" applyFont="1" applyFill="1" applyAlignment="1">
      <alignment horizontal="center" vertical="center"/>
    </xf>
    <xf numFmtId="167" fontId="28" fillId="3" borderId="0" xfId="0" applyNumberFormat="1" applyFont="1" applyFill="1" applyAlignment="1">
      <alignment horizontal="center" vertical="center"/>
    </xf>
    <xf numFmtId="167" fontId="28" fillId="2" borderId="0" xfId="0" applyNumberFormat="1" applyFont="1" applyFill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165" fontId="30" fillId="0" borderId="8" xfId="0" applyNumberFormat="1" applyFont="1" applyBorder="1" applyAlignment="1">
      <alignment horizontal="left" vertical="center"/>
    </xf>
    <xf numFmtId="165" fontId="30" fillId="0" borderId="8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3" fontId="30" fillId="2" borderId="9" xfId="0" applyNumberFormat="1" applyFont="1" applyFill="1" applyBorder="1" applyAlignment="1">
      <alignment horizontal="center" vertical="center"/>
    </xf>
    <xf numFmtId="3" fontId="30" fillId="0" borderId="8" xfId="0" applyNumberFormat="1" applyFont="1" applyBorder="1" applyAlignment="1">
      <alignment horizontal="center" vertical="center"/>
    </xf>
    <xf numFmtId="3" fontId="30" fillId="0" borderId="8" xfId="0" applyNumberFormat="1" applyFont="1" applyBorder="1" applyAlignment="1">
      <alignment horizontal="center" vertical="center" wrapText="1"/>
    </xf>
    <xf numFmtId="166" fontId="30" fillId="0" borderId="8" xfId="0" applyNumberFormat="1" applyFont="1" applyBorder="1" applyAlignment="1">
      <alignment horizontal="center" vertical="center" wrapText="1"/>
    </xf>
    <xf numFmtId="9" fontId="30" fillId="0" borderId="8" xfId="0" applyNumberFormat="1" applyFont="1" applyBorder="1" applyAlignment="1">
      <alignment horizontal="center" vertical="center" wrapText="1"/>
    </xf>
    <xf numFmtId="167" fontId="12" fillId="2" borderId="0" xfId="0" applyNumberFormat="1" applyFont="1" applyFill="1" applyAlignment="1">
      <alignment horizontal="center" vertical="center" wrapText="1"/>
    </xf>
    <xf numFmtId="165" fontId="29" fillId="2" borderId="0" xfId="0" applyNumberFormat="1" applyFont="1" applyFill="1" applyAlignment="1">
      <alignment horizontal="center" vertical="center"/>
    </xf>
    <xf numFmtId="165" fontId="30" fillId="0" borderId="10" xfId="0" applyNumberFormat="1" applyFont="1" applyBorder="1" applyAlignment="1">
      <alignment horizontal="left" vertical="center"/>
    </xf>
    <xf numFmtId="165" fontId="30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3" fontId="30" fillId="2" borderId="10" xfId="0" applyNumberFormat="1" applyFont="1" applyFill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 wrapText="1"/>
    </xf>
    <xf numFmtId="166" fontId="30" fillId="0" borderId="10" xfId="0" applyNumberFormat="1" applyFont="1" applyBorder="1" applyAlignment="1">
      <alignment horizontal="center" vertical="center" wrapText="1"/>
    </xf>
    <xf numFmtId="9" fontId="30" fillId="0" borderId="10" xfId="0" applyNumberFormat="1" applyFont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167" fontId="5" fillId="2" borderId="0" xfId="0" applyNumberFormat="1" applyFont="1" applyFill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9" fontId="30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left" vertical="center"/>
    </xf>
    <xf numFmtId="166" fontId="12" fillId="0" borderId="1" xfId="0" applyNumberFormat="1" applyFont="1" applyBorder="1" applyAlignment="1">
      <alignment horizontal="center" vertical="center" wrapText="1"/>
    </xf>
    <xf numFmtId="0" fontId="25" fillId="6" borderId="0" xfId="0" applyFont="1" applyFill="1" applyAlignment="1">
      <alignment horizontal="left" vertical="center"/>
    </xf>
    <xf numFmtId="0" fontId="26" fillId="6" borderId="0" xfId="0" applyFont="1" applyFill="1" applyAlignment="1">
      <alignment horizontal="center" vertical="center"/>
    </xf>
    <xf numFmtId="10" fontId="26" fillId="6" borderId="0" xfId="0" applyNumberFormat="1" applyFont="1" applyFill="1" applyAlignment="1">
      <alignment horizontal="center" vertical="center"/>
    </xf>
    <xf numFmtId="3" fontId="26" fillId="6" borderId="0" xfId="0" applyNumberFormat="1" applyFont="1" applyFill="1" applyAlignment="1">
      <alignment horizontal="center" vertical="center"/>
    </xf>
    <xf numFmtId="166" fontId="26" fillId="6" borderId="0" xfId="0" applyNumberFormat="1" applyFont="1" applyFill="1" applyAlignment="1">
      <alignment horizontal="center" vertical="center"/>
    </xf>
    <xf numFmtId="166" fontId="25" fillId="6" borderId="0" xfId="0" applyNumberFormat="1" applyFont="1" applyFill="1" applyAlignment="1">
      <alignment horizontal="center" vertical="center"/>
    </xf>
    <xf numFmtId="10" fontId="30" fillId="0" borderId="1" xfId="0" applyNumberFormat="1" applyFont="1" applyBorder="1" applyAlignment="1">
      <alignment horizontal="center" vertical="center"/>
    </xf>
    <xf numFmtId="0" fontId="25" fillId="7" borderId="0" xfId="0" applyFont="1" applyFill="1" applyAlignment="1">
      <alignment horizontal="left" vertical="center"/>
    </xf>
    <xf numFmtId="0" fontId="26" fillId="7" borderId="0" xfId="0" applyFont="1" applyFill="1" applyAlignment="1">
      <alignment horizontal="center" vertical="center"/>
    </xf>
    <xf numFmtId="10" fontId="26" fillId="7" borderId="0" xfId="0" applyNumberFormat="1" applyFont="1" applyFill="1" applyAlignment="1">
      <alignment horizontal="center" vertical="center"/>
    </xf>
    <xf numFmtId="3" fontId="26" fillId="7" borderId="0" xfId="0" applyNumberFormat="1" applyFont="1" applyFill="1" applyAlignment="1">
      <alignment horizontal="center" vertical="center"/>
    </xf>
    <xf numFmtId="166" fontId="26" fillId="7" borderId="0" xfId="0" applyNumberFormat="1" applyFont="1" applyFill="1" applyAlignment="1">
      <alignment horizontal="center" vertical="center"/>
    </xf>
    <xf numFmtId="166" fontId="25" fillId="7" borderId="0" xfId="0" applyNumberFormat="1" applyFont="1" applyFill="1" applyAlignment="1">
      <alignment horizontal="center" vertical="center"/>
    </xf>
    <xf numFmtId="0" fontId="25" fillId="8" borderId="0" xfId="0" applyFont="1" applyFill="1" applyAlignment="1">
      <alignment horizontal="left" vertical="center"/>
    </xf>
    <xf numFmtId="0" fontId="26" fillId="8" borderId="0" xfId="0" applyFont="1" applyFill="1" applyAlignment="1">
      <alignment horizontal="center" vertical="center"/>
    </xf>
    <xf numFmtId="10" fontId="26" fillId="8" borderId="0" xfId="0" applyNumberFormat="1" applyFont="1" applyFill="1" applyAlignment="1">
      <alignment horizontal="center" vertical="center"/>
    </xf>
    <xf numFmtId="3" fontId="26" fillId="8" borderId="0" xfId="0" applyNumberFormat="1" applyFont="1" applyFill="1" applyAlignment="1">
      <alignment horizontal="center" vertical="center"/>
    </xf>
    <xf numFmtId="166" fontId="26" fillId="8" borderId="0" xfId="0" applyNumberFormat="1" applyFont="1" applyFill="1" applyAlignment="1">
      <alignment horizontal="center" vertical="center"/>
    </xf>
    <xf numFmtId="166" fontId="25" fillId="8" borderId="0" xfId="0" applyNumberFormat="1" applyFont="1" applyFill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 wrapText="1"/>
    </xf>
    <xf numFmtId="0" fontId="25" fillId="9" borderId="0" xfId="0" applyFont="1" applyFill="1" applyAlignment="1">
      <alignment horizontal="left" vertical="center"/>
    </xf>
    <xf numFmtId="0" fontId="26" fillId="9" borderId="0" xfId="0" applyFont="1" applyFill="1" applyAlignment="1">
      <alignment horizontal="center" vertical="center"/>
    </xf>
    <xf numFmtId="10" fontId="26" fillId="9" borderId="0" xfId="0" applyNumberFormat="1" applyFont="1" applyFill="1" applyAlignment="1">
      <alignment horizontal="center" vertical="center"/>
    </xf>
    <xf numFmtId="3" fontId="26" fillId="9" borderId="0" xfId="0" applyNumberFormat="1" applyFont="1" applyFill="1" applyAlignment="1">
      <alignment horizontal="center" vertical="center"/>
    </xf>
    <xf numFmtId="166" fontId="26" fillId="9" borderId="0" xfId="0" applyNumberFormat="1" applyFont="1" applyFill="1" applyAlignment="1">
      <alignment horizontal="center" vertical="center"/>
    </xf>
    <xf numFmtId="166" fontId="25" fillId="9" borderId="0" xfId="0" applyNumberFormat="1" applyFont="1" applyFill="1" applyAlignment="1">
      <alignment horizontal="center" vertical="center"/>
    </xf>
    <xf numFmtId="0" fontId="25" fillId="10" borderId="0" xfId="0" applyFont="1" applyFill="1" applyAlignment="1">
      <alignment horizontal="left" vertical="center"/>
    </xf>
    <xf numFmtId="0" fontId="26" fillId="10" borderId="0" xfId="0" applyFont="1" applyFill="1" applyAlignment="1">
      <alignment horizontal="center" vertical="center"/>
    </xf>
    <xf numFmtId="10" fontId="26" fillId="10" borderId="0" xfId="0" applyNumberFormat="1" applyFont="1" applyFill="1" applyAlignment="1">
      <alignment horizontal="center" vertical="center"/>
    </xf>
    <xf numFmtId="3" fontId="26" fillId="10" borderId="0" xfId="0" applyNumberFormat="1" applyFont="1" applyFill="1" applyAlignment="1">
      <alignment horizontal="center" vertical="center"/>
    </xf>
    <xf numFmtId="166" fontId="26" fillId="10" borderId="0" xfId="0" applyNumberFormat="1" applyFont="1" applyFill="1" applyAlignment="1">
      <alignment horizontal="center" vertical="center"/>
    </xf>
    <xf numFmtId="166" fontId="25" fillId="10" borderId="0" xfId="0" applyNumberFormat="1" applyFont="1" applyFill="1" applyAlignment="1">
      <alignment horizontal="center" vertical="center"/>
    </xf>
    <xf numFmtId="49" fontId="31" fillId="2" borderId="0" xfId="0" applyNumberFormat="1" applyFont="1" applyFill="1"/>
    <xf numFmtId="49" fontId="32" fillId="2" borderId="0" xfId="0" applyNumberFormat="1" applyFont="1" applyFill="1"/>
    <xf numFmtId="0" fontId="25" fillId="11" borderId="7" xfId="0" applyFont="1" applyFill="1" applyBorder="1" applyAlignment="1">
      <alignment horizontal="left" vertical="center"/>
    </xf>
    <xf numFmtId="0" fontId="26" fillId="11" borderId="7" xfId="0" applyFont="1" applyFill="1" applyBorder="1" applyAlignment="1">
      <alignment horizontal="center" vertical="center"/>
    </xf>
    <xf numFmtId="10" fontId="26" fillId="11" borderId="7" xfId="0" applyNumberFormat="1" applyFont="1" applyFill="1" applyBorder="1" applyAlignment="1">
      <alignment horizontal="center" vertical="center"/>
    </xf>
    <xf numFmtId="3" fontId="26" fillId="11" borderId="7" xfId="0" applyNumberFormat="1" applyFont="1" applyFill="1" applyBorder="1" applyAlignment="1">
      <alignment horizontal="center" vertical="center"/>
    </xf>
    <xf numFmtId="166" fontId="26" fillId="11" borderId="7" xfId="0" applyNumberFormat="1" applyFont="1" applyFill="1" applyBorder="1" applyAlignment="1">
      <alignment horizontal="center" vertical="center"/>
    </xf>
    <xf numFmtId="166" fontId="25" fillId="11" borderId="7" xfId="0" applyNumberFormat="1" applyFont="1" applyFill="1" applyBorder="1" applyAlignment="1">
      <alignment horizontal="center" vertical="center"/>
    </xf>
    <xf numFmtId="3" fontId="33" fillId="12" borderId="13" xfId="0" applyNumberFormat="1" applyFont="1" applyFill="1" applyBorder="1" applyAlignment="1">
      <alignment horizontal="center" vertical="center"/>
    </xf>
    <xf numFmtId="3" fontId="25" fillId="12" borderId="13" xfId="0" applyNumberFormat="1" applyFont="1" applyFill="1" applyBorder="1" applyAlignment="1">
      <alignment horizontal="center" vertical="center"/>
    </xf>
    <xf numFmtId="164" fontId="25" fillId="12" borderId="13" xfId="0" applyNumberFormat="1" applyFont="1" applyFill="1" applyBorder="1" applyAlignment="1">
      <alignment horizontal="center" vertical="center"/>
    </xf>
    <xf numFmtId="164" fontId="34" fillId="2" borderId="0" xfId="0" applyNumberFormat="1" applyFont="1" applyFill="1" applyAlignment="1">
      <alignment horizontal="center" vertical="center"/>
    </xf>
    <xf numFmtId="164" fontId="35" fillId="2" borderId="0" xfId="0" applyNumberFormat="1" applyFont="1" applyFill="1" applyAlignment="1">
      <alignment horizontal="center" vertical="center"/>
    </xf>
    <xf numFmtId="3" fontId="31" fillId="2" borderId="0" xfId="0" applyNumberFormat="1" applyFont="1" applyFill="1"/>
    <xf numFmtId="3" fontId="35" fillId="2" borderId="0" xfId="0" applyNumberFormat="1" applyFont="1" applyFill="1" applyAlignment="1">
      <alignment horizontal="center"/>
    </xf>
    <xf numFmtId="3" fontId="30" fillId="5" borderId="14" xfId="0" applyNumberFormat="1" applyFont="1" applyFill="1" applyBorder="1" applyAlignment="1">
      <alignment horizontal="center" vertical="center" wrapText="1"/>
    </xf>
    <xf numFmtId="164" fontId="30" fillId="5" borderId="14" xfId="0" applyNumberFormat="1" applyFont="1" applyFill="1" applyBorder="1" applyAlignment="1">
      <alignment horizontal="center" vertical="center" wrapText="1"/>
    </xf>
    <xf numFmtId="164" fontId="31" fillId="2" borderId="0" xfId="0" applyNumberFormat="1" applyFont="1" applyFill="1" applyAlignment="1">
      <alignment vertical="center"/>
    </xf>
    <xf numFmtId="164" fontId="30" fillId="2" borderId="0" xfId="0" applyNumberFormat="1" applyFont="1" applyFill="1" applyAlignment="1">
      <alignment horizontal="center" vertical="center" wrapText="1"/>
    </xf>
    <xf numFmtId="3" fontId="30" fillId="5" borderId="1" xfId="0" applyNumberFormat="1" applyFont="1" applyFill="1" applyBorder="1" applyAlignment="1">
      <alignment horizontal="center" vertical="center" wrapText="1"/>
    </xf>
    <xf numFmtId="164" fontId="30" fillId="5" borderId="1" xfId="0" applyNumberFormat="1" applyFont="1" applyFill="1" applyBorder="1" applyAlignment="1">
      <alignment horizontal="center" vertical="center" wrapText="1"/>
    </xf>
    <xf numFmtId="49" fontId="31" fillId="0" borderId="0" xfId="0" applyNumberFormat="1" applyFont="1"/>
    <xf numFmtId="49" fontId="32" fillId="0" borderId="0" xfId="0" applyNumberFormat="1" applyFont="1"/>
    <xf numFmtId="164" fontId="12" fillId="0" borderId="0" xfId="0" applyNumberFormat="1" applyFont="1" applyAlignment="1">
      <alignment horizontal="center" vertical="center" wrapText="1"/>
    </xf>
    <xf numFmtId="0" fontId="25" fillId="11" borderId="0" xfId="0" applyFont="1" applyFill="1" applyAlignment="1">
      <alignment horizontal="left" vertical="center"/>
    </xf>
    <xf numFmtId="0" fontId="26" fillId="11" borderId="0" xfId="0" applyFont="1" applyFill="1" applyAlignment="1">
      <alignment horizontal="center" vertical="center"/>
    </xf>
    <xf numFmtId="10" fontId="26" fillId="11" borderId="0" xfId="0" applyNumberFormat="1" applyFont="1" applyFill="1" applyAlignment="1">
      <alignment horizontal="center" vertical="center"/>
    </xf>
    <xf numFmtId="3" fontId="26" fillId="11" borderId="0" xfId="0" applyNumberFormat="1" applyFont="1" applyFill="1" applyAlignment="1">
      <alignment horizontal="center" vertical="center"/>
    </xf>
    <xf numFmtId="166" fontId="26" fillId="11" borderId="0" xfId="0" applyNumberFormat="1" applyFont="1" applyFill="1" applyAlignment="1">
      <alignment horizontal="center" vertical="center"/>
    </xf>
    <xf numFmtId="166" fontId="25" fillId="11" borderId="0" xfId="0" applyNumberFormat="1" applyFont="1" applyFill="1" applyAlignment="1">
      <alignment horizontal="center" vertical="center"/>
    </xf>
    <xf numFmtId="164" fontId="36" fillId="2" borderId="0" xfId="0" applyNumberFormat="1" applyFont="1" applyFill="1" applyAlignment="1">
      <alignment horizontal="center" vertical="center"/>
    </xf>
    <xf numFmtId="167" fontId="30" fillId="0" borderId="1" xfId="0" applyNumberFormat="1" applyFont="1" applyBorder="1" applyAlignment="1">
      <alignment horizontal="center" vertical="center" wrapText="1"/>
    </xf>
    <xf numFmtId="164" fontId="31" fillId="2" borderId="0" xfId="0" applyNumberFormat="1" applyFont="1" applyFill="1"/>
    <xf numFmtId="164" fontId="3" fillId="2" borderId="0" xfId="0" applyNumberFormat="1" applyFont="1" applyFill="1" applyAlignment="1">
      <alignment horizontal="center" wrapText="1"/>
    </xf>
    <xf numFmtId="0" fontId="35" fillId="13" borderId="0" xfId="0" applyFont="1" applyFill="1" applyAlignment="1">
      <alignment vertical="center"/>
    </xf>
    <xf numFmtId="0" fontId="1" fillId="13" borderId="0" xfId="0" applyFont="1" applyFill="1" applyAlignment="1">
      <alignment vertical="center"/>
    </xf>
    <xf numFmtId="10" fontId="1" fillId="13" borderId="0" xfId="0" applyNumberFormat="1" applyFont="1" applyFill="1" applyAlignment="1">
      <alignment vertical="center"/>
    </xf>
    <xf numFmtId="3" fontId="1" fillId="13" borderId="0" xfId="0" applyNumberFormat="1" applyFont="1" applyFill="1" applyAlignment="1">
      <alignment vertical="center"/>
    </xf>
    <xf numFmtId="166" fontId="1" fillId="13" borderId="0" xfId="0" applyNumberFormat="1" applyFont="1" applyFill="1" applyAlignment="1">
      <alignment vertical="center"/>
    </xf>
    <xf numFmtId="166" fontId="35" fillId="13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vertical="center"/>
    </xf>
    <xf numFmtId="165" fontId="37" fillId="0" borderId="1" xfId="0" applyNumberFormat="1" applyFont="1" applyBorder="1" applyAlignment="1">
      <alignment vertical="center"/>
    </xf>
    <xf numFmtId="10" fontId="37" fillId="0" borderId="1" xfId="0" applyNumberFormat="1" applyFont="1" applyBorder="1" applyAlignment="1">
      <alignment vertical="center"/>
    </xf>
    <xf numFmtId="165" fontId="31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167" fontId="38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0" fontId="35" fillId="14" borderId="0" xfId="0" applyFont="1" applyFill="1" applyAlignment="1">
      <alignment vertical="center"/>
    </xf>
    <xf numFmtId="0" fontId="1" fillId="14" borderId="0" xfId="0" applyFont="1" applyFill="1" applyAlignment="1">
      <alignment vertical="center"/>
    </xf>
    <xf numFmtId="10" fontId="1" fillId="14" borderId="0" xfId="0" applyNumberFormat="1" applyFont="1" applyFill="1" applyAlignment="1">
      <alignment vertical="center"/>
    </xf>
    <xf numFmtId="3" fontId="1" fillId="14" borderId="0" xfId="0" applyNumberFormat="1" applyFont="1" applyFill="1" applyAlignment="1">
      <alignment vertical="center"/>
    </xf>
    <xf numFmtId="166" fontId="1" fillId="14" borderId="0" xfId="0" applyNumberFormat="1" applyFont="1" applyFill="1" applyAlignment="1">
      <alignment vertical="center"/>
    </xf>
    <xf numFmtId="166" fontId="35" fillId="14" borderId="0" xfId="0" applyNumberFormat="1" applyFont="1" applyFill="1" applyAlignment="1">
      <alignment horizontal="center" vertical="center"/>
    </xf>
    <xf numFmtId="164" fontId="35" fillId="14" borderId="0" xfId="0" applyNumberFormat="1" applyFont="1" applyFill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165" fontId="32" fillId="0" borderId="0" xfId="0" applyNumberFormat="1" applyFont="1"/>
    <xf numFmtId="0" fontId="31" fillId="0" borderId="1" xfId="0" applyFont="1" applyBorder="1" applyAlignment="1">
      <alignment horizontal="center" vertical="center"/>
    </xf>
    <xf numFmtId="167" fontId="31" fillId="0" borderId="1" xfId="0" applyNumberFormat="1" applyFont="1" applyBorder="1" applyAlignment="1">
      <alignment horizontal="center" vertical="center"/>
    </xf>
    <xf numFmtId="166" fontId="31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 wrapText="1"/>
    </xf>
    <xf numFmtId="0" fontId="25" fillId="15" borderId="0" xfId="0" applyFont="1" applyFill="1" applyAlignment="1">
      <alignment horizontal="left" vertical="center"/>
    </xf>
    <xf numFmtId="0" fontId="26" fillId="15" borderId="0" xfId="0" applyFont="1" applyFill="1" applyAlignment="1">
      <alignment horizontal="center" vertical="center"/>
    </xf>
    <xf numFmtId="10" fontId="26" fillId="15" borderId="0" xfId="0" applyNumberFormat="1" applyFont="1" applyFill="1" applyAlignment="1">
      <alignment horizontal="center" vertical="center"/>
    </xf>
    <xf numFmtId="3" fontId="26" fillId="15" borderId="0" xfId="0" applyNumberFormat="1" applyFont="1" applyFill="1" applyAlignment="1">
      <alignment horizontal="center" vertical="center"/>
    </xf>
    <xf numFmtId="166" fontId="26" fillId="15" borderId="0" xfId="0" applyNumberFormat="1" applyFont="1" applyFill="1" applyAlignment="1">
      <alignment horizontal="center" vertical="center"/>
    </xf>
    <xf numFmtId="166" fontId="25" fillId="15" borderId="0" xfId="0" applyNumberFormat="1" applyFont="1" applyFill="1" applyAlignment="1">
      <alignment horizontal="center" vertical="center"/>
    </xf>
    <xf numFmtId="3" fontId="31" fillId="0" borderId="12" xfId="0" applyNumberFormat="1" applyFont="1" applyBorder="1" applyAlignment="1">
      <alignment horizontal="center" vertical="center"/>
    </xf>
    <xf numFmtId="166" fontId="31" fillId="0" borderId="12" xfId="0" applyNumberFormat="1" applyFont="1" applyBorder="1" applyAlignment="1">
      <alignment horizontal="center" vertical="center"/>
    </xf>
    <xf numFmtId="166" fontId="30" fillId="0" borderId="12" xfId="0" applyNumberFormat="1" applyFont="1" applyBorder="1" applyAlignment="1">
      <alignment horizontal="center" vertical="center" wrapText="1"/>
    </xf>
    <xf numFmtId="0" fontId="25" fillId="16" borderId="0" xfId="0" applyFont="1" applyFill="1" applyAlignment="1">
      <alignment horizontal="left" vertical="center"/>
    </xf>
    <xf numFmtId="0" fontId="26" fillId="16" borderId="0" xfId="0" applyFont="1" applyFill="1" applyAlignment="1">
      <alignment horizontal="center" vertical="center"/>
    </xf>
    <xf numFmtId="10" fontId="26" fillId="16" borderId="0" xfId="0" applyNumberFormat="1" applyFont="1" applyFill="1" applyAlignment="1">
      <alignment horizontal="center" vertical="center"/>
    </xf>
    <xf numFmtId="3" fontId="26" fillId="16" borderId="0" xfId="0" applyNumberFormat="1" applyFont="1" applyFill="1" applyAlignment="1">
      <alignment horizontal="center" vertical="center"/>
    </xf>
    <xf numFmtId="166" fontId="26" fillId="16" borderId="0" xfId="0" applyNumberFormat="1" applyFont="1" applyFill="1" applyAlignment="1">
      <alignment horizontal="center" vertical="center"/>
    </xf>
    <xf numFmtId="166" fontId="25" fillId="16" borderId="0" xfId="0" applyNumberFormat="1" applyFont="1" applyFill="1" applyAlignment="1">
      <alignment horizontal="center" vertical="center"/>
    </xf>
    <xf numFmtId="3" fontId="33" fillId="17" borderId="15" xfId="0" applyNumberFormat="1" applyFont="1" applyFill="1" applyBorder="1" applyAlignment="1">
      <alignment horizontal="center" vertical="center"/>
    </xf>
    <xf numFmtId="3" fontId="25" fillId="17" borderId="15" xfId="0" applyNumberFormat="1" applyFont="1" applyFill="1" applyBorder="1" applyAlignment="1">
      <alignment horizontal="center" vertical="center"/>
    </xf>
    <xf numFmtId="164" fontId="25" fillId="17" borderId="15" xfId="0" applyNumberFormat="1" applyFont="1" applyFill="1" applyBorder="1" applyAlignment="1">
      <alignment horizontal="center" vertical="center"/>
    </xf>
    <xf numFmtId="3" fontId="28" fillId="3" borderId="16" xfId="0" applyNumberFormat="1" applyFont="1" applyFill="1" applyBorder="1" applyAlignment="1">
      <alignment horizontal="center" vertical="center"/>
    </xf>
    <xf numFmtId="3" fontId="30" fillId="18" borderId="17" xfId="0" applyNumberFormat="1" applyFont="1" applyFill="1" applyBorder="1" applyAlignment="1">
      <alignment horizontal="center" vertical="center" wrapText="1"/>
    </xf>
    <xf numFmtId="164" fontId="30" fillId="18" borderId="17" xfId="0" applyNumberFormat="1" applyFont="1" applyFill="1" applyBorder="1" applyAlignment="1">
      <alignment horizontal="center" vertical="center" wrapText="1"/>
    </xf>
    <xf numFmtId="3" fontId="30" fillId="18" borderId="1" xfId="0" applyNumberFormat="1" applyFont="1" applyFill="1" applyBorder="1" applyAlignment="1">
      <alignment horizontal="center" vertical="center" wrapText="1"/>
    </xf>
    <xf numFmtId="164" fontId="30" fillId="18" borderId="1" xfId="0" applyNumberFormat="1" applyFont="1" applyFill="1" applyBorder="1" applyAlignment="1">
      <alignment horizontal="center" vertical="center" wrapText="1"/>
    </xf>
    <xf numFmtId="3" fontId="30" fillId="18" borderId="12" xfId="0" applyNumberFormat="1" applyFont="1" applyFill="1" applyBorder="1" applyAlignment="1">
      <alignment horizontal="center" vertical="center" wrapText="1"/>
    </xf>
    <xf numFmtId="164" fontId="25" fillId="17" borderId="18" xfId="0" applyNumberFormat="1" applyFont="1" applyFill="1" applyBorder="1" applyAlignment="1">
      <alignment horizontal="center" vertical="center"/>
    </xf>
    <xf numFmtId="3" fontId="28" fillId="3" borderId="19" xfId="0" applyNumberFormat="1" applyFont="1" applyFill="1" applyBorder="1" applyAlignment="1">
      <alignment horizontal="center" vertical="center"/>
    </xf>
    <xf numFmtId="3" fontId="28" fillId="3" borderId="20" xfId="0" applyNumberFormat="1" applyFont="1" applyFill="1" applyBorder="1" applyAlignment="1">
      <alignment horizontal="center" vertical="center"/>
    </xf>
    <xf numFmtId="165" fontId="30" fillId="0" borderId="1" xfId="0" applyNumberFormat="1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165" fontId="40" fillId="0" borderId="1" xfId="0" applyNumberFormat="1" applyFont="1" applyBorder="1" applyAlignment="1">
      <alignment horizontal="center" vertical="center"/>
    </xf>
    <xf numFmtId="165" fontId="30" fillId="2" borderId="1" xfId="0" applyNumberFormat="1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 vertical="center"/>
    </xf>
    <xf numFmtId="165" fontId="42" fillId="2" borderId="1" xfId="0" applyNumberFormat="1" applyFont="1" applyFill="1" applyBorder="1" applyAlignment="1">
      <alignment horizontal="center" vertical="center"/>
    </xf>
    <xf numFmtId="165" fontId="30" fillId="0" borderId="0" xfId="0" applyNumberFormat="1" applyFont="1"/>
    <xf numFmtId="49" fontId="1" fillId="0" borderId="0" xfId="0" quotePrefix="1" applyNumberFormat="1" applyFont="1" applyAlignment="1">
      <alignment vertical="center"/>
    </xf>
    <xf numFmtId="165" fontId="30" fillId="0" borderId="1" xfId="0" applyNumberFormat="1" applyFont="1" applyBorder="1"/>
    <xf numFmtId="0" fontId="4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6" fontId="44" fillId="0" borderId="0" xfId="0" applyNumberFormat="1" applyFont="1" applyAlignment="1">
      <alignment horizontal="center" vertical="center"/>
    </xf>
    <xf numFmtId="167" fontId="44" fillId="0" borderId="0" xfId="0" applyNumberFormat="1" applyFont="1" applyAlignment="1">
      <alignment horizontal="center" vertical="center"/>
    </xf>
    <xf numFmtId="0" fontId="45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34" fillId="3" borderId="0" xfId="0" applyFont="1" applyFill="1" applyAlignment="1">
      <alignment horizontal="left" vertical="center"/>
    </xf>
    <xf numFmtId="0" fontId="34" fillId="3" borderId="0" xfId="0" applyFont="1" applyFill="1" applyAlignment="1">
      <alignment horizontal="center" vertical="center"/>
    </xf>
    <xf numFmtId="10" fontId="34" fillId="3" borderId="0" xfId="0" applyNumberFormat="1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7" fillId="3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6" fontId="48" fillId="0" borderId="12" xfId="0" applyNumberFormat="1" applyFont="1" applyBorder="1" applyAlignment="1">
      <alignment vertical="center"/>
    </xf>
    <xf numFmtId="9" fontId="1" fillId="0" borderId="12" xfId="0" applyNumberFormat="1" applyFont="1" applyBorder="1" applyAlignment="1">
      <alignment horizontal="center" vertical="center"/>
    </xf>
    <xf numFmtId="166" fontId="49" fillId="0" borderId="0" xfId="0" applyNumberFormat="1" applyFont="1" applyAlignment="1">
      <alignment vertical="center"/>
    </xf>
    <xf numFmtId="9" fontId="49" fillId="0" borderId="0" xfId="0" applyNumberFormat="1" applyFont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66" fontId="34" fillId="3" borderId="0" xfId="0" applyNumberFormat="1" applyFont="1" applyFill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167" fontId="2" fillId="0" borderId="0" xfId="0" applyNumberFormat="1" applyFont="1"/>
    <xf numFmtId="0" fontId="28" fillId="3" borderId="2" xfId="0" applyFont="1" applyFill="1" applyBorder="1" applyAlignment="1">
      <alignment horizontal="center"/>
    </xf>
    <xf numFmtId="10" fontId="32" fillId="3" borderId="2" xfId="0" applyNumberFormat="1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0" fontId="32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5" fillId="3" borderId="22" xfId="0" applyFont="1" applyFill="1" applyBorder="1" applyAlignment="1">
      <alignment vertical="center"/>
    </xf>
    <xf numFmtId="0" fontId="35" fillId="3" borderId="22" xfId="0" applyFont="1" applyFill="1" applyBorder="1" applyAlignment="1">
      <alignment horizontal="center" vertical="center"/>
    </xf>
    <xf numFmtId="167" fontId="35" fillId="3" borderId="22" xfId="0" applyNumberFormat="1" applyFont="1" applyFill="1" applyBorder="1" applyAlignment="1">
      <alignment vertical="center"/>
    </xf>
    <xf numFmtId="167" fontId="25" fillId="3" borderId="23" xfId="0" applyNumberFormat="1" applyFont="1" applyFill="1" applyBorder="1" applyAlignment="1">
      <alignment horizontal="center" vertical="center"/>
    </xf>
    <xf numFmtId="164" fontId="25" fillId="3" borderId="23" xfId="0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left" vertical="center"/>
    </xf>
    <xf numFmtId="0" fontId="51" fillId="2" borderId="0" xfId="0" applyFont="1" applyFill="1" applyAlignment="1">
      <alignment horizontal="center" vertical="center"/>
    </xf>
    <xf numFmtId="167" fontId="52" fillId="2" borderId="0" xfId="0" applyNumberFormat="1" applyFont="1" applyFill="1" applyAlignment="1">
      <alignment horizontal="center" vertical="center"/>
    </xf>
    <xf numFmtId="167" fontId="53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center" vertical="center"/>
    </xf>
    <xf numFmtId="167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49" fontId="32" fillId="0" borderId="1" xfId="0" applyNumberFormat="1" applyFont="1" applyBorder="1" applyAlignment="1">
      <alignment horizontal="left"/>
    </xf>
    <xf numFmtId="49" fontId="32" fillId="0" borderId="1" xfId="0" applyNumberFormat="1" applyFont="1" applyBorder="1" applyAlignment="1">
      <alignment horizontal="center"/>
    </xf>
    <xf numFmtId="0" fontId="35" fillId="3" borderId="0" xfId="0" applyFont="1" applyFill="1" applyAlignment="1">
      <alignment horizontal="center"/>
    </xf>
    <xf numFmtId="10" fontId="32" fillId="3" borderId="0" xfId="0" applyNumberFormat="1" applyFont="1" applyFill="1" applyAlignment="1">
      <alignment horizontal="center"/>
    </xf>
    <xf numFmtId="49" fontId="35" fillId="3" borderId="0" xfId="0" applyNumberFormat="1" applyFont="1" applyFill="1" applyAlignment="1">
      <alignment horizontal="center"/>
    </xf>
    <xf numFmtId="166" fontId="32" fillId="3" borderId="0" xfId="0" applyNumberFormat="1" applyFont="1" applyFill="1" applyAlignment="1">
      <alignment horizontal="center"/>
    </xf>
    <xf numFmtId="166" fontId="35" fillId="3" borderId="0" xfId="0" applyNumberFormat="1" applyFont="1" applyFill="1" applyAlignment="1">
      <alignment horizontal="center"/>
    </xf>
    <xf numFmtId="0" fontId="1" fillId="2" borderId="0" xfId="0" applyFont="1" applyFill="1"/>
    <xf numFmtId="0" fontId="4" fillId="2" borderId="0" xfId="0" applyFont="1" applyFill="1" applyAlignment="1">
      <alignment horizontal="left" vertical="center"/>
    </xf>
    <xf numFmtId="0" fontId="54" fillId="2" borderId="0" xfId="0" applyFont="1" applyFill="1" applyAlignment="1">
      <alignment vertical="center"/>
    </xf>
    <xf numFmtId="10" fontId="54" fillId="2" borderId="0" xfId="0" applyNumberFormat="1" applyFont="1" applyFill="1" applyAlignment="1">
      <alignment vertical="center"/>
    </xf>
    <xf numFmtId="0" fontId="54" fillId="2" borderId="0" xfId="0" applyFont="1" applyFill="1" applyAlignment="1">
      <alignment horizontal="left" vertical="center"/>
    </xf>
    <xf numFmtId="166" fontId="55" fillId="2" borderId="0" xfId="0" applyNumberFormat="1" applyFont="1" applyFill="1" applyAlignment="1">
      <alignment horizontal="left" vertical="center"/>
    </xf>
    <xf numFmtId="166" fontId="54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left"/>
    </xf>
    <xf numFmtId="166" fontId="4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167" fontId="35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10" fontId="35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left" vertical="center"/>
    </xf>
    <xf numFmtId="0" fontId="56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57" fillId="4" borderId="0" xfId="0" applyFont="1" applyFill="1"/>
    <xf numFmtId="0" fontId="58" fillId="4" borderId="0" xfId="0" applyFont="1" applyFill="1" applyAlignment="1">
      <alignment horizontal="center"/>
    </xf>
    <xf numFmtId="4" fontId="58" fillId="4" borderId="0" xfId="0" applyNumberFormat="1" applyFont="1" applyFill="1" applyAlignment="1">
      <alignment horizontal="center"/>
    </xf>
    <xf numFmtId="0" fontId="58" fillId="0" borderId="0" xfId="0" applyFont="1"/>
    <xf numFmtId="0" fontId="58" fillId="4" borderId="0" xfId="0" applyFont="1" applyFill="1"/>
    <xf numFmtId="4" fontId="58" fillId="0" borderId="0" xfId="0" applyNumberFormat="1" applyFont="1"/>
    <xf numFmtId="0" fontId="57" fillId="4" borderId="0" xfId="0" applyFont="1" applyFill="1" applyAlignment="1">
      <alignment horizontal="center"/>
    </xf>
    <xf numFmtId="0" fontId="59" fillId="0" borderId="0" xfId="0" applyFont="1"/>
    <xf numFmtId="0" fontId="60" fillId="0" borderId="0" xfId="0" applyFont="1" applyAlignment="1">
      <alignment horizontal="center" textRotation="90"/>
    </xf>
    <xf numFmtId="4" fontId="60" fillId="5" borderId="0" xfId="0" applyNumberFormat="1" applyFont="1" applyFill="1" applyAlignment="1">
      <alignment horizontal="center" textRotation="90"/>
    </xf>
    <xf numFmtId="4" fontId="60" fillId="0" borderId="0" xfId="0" applyNumberFormat="1" applyFont="1" applyAlignment="1">
      <alignment horizontal="center" textRotation="90"/>
    </xf>
    <xf numFmtId="4" fontId="60" fillId="19" borderId="0" xfId="0" applyNumberFormat="1" applyFont="1" applyFill="1" applyAlignment="1">
      <alignment horizontal="center" textRotation="90"/>
    </xf>
    <xf numFmtId="3" fontId="61" fillId="0" borderId="0" xfId="0" applyNumberFormat="1" applyFont="1"/>
    <xf numFmtId="164" fontId="61" fillId="0" borderId="0" xfId="0" applyNumberFormat="1" applyFont="1" applyAlignment="1">
      <alignment horizontal="center"/>
    </xf>
    <xf numFmtId="3" fontId="61" fillId="5" borderId="0" xfId="0" applyNumberFormat="1" applyFont="1" applyFill="1" applyAlignment="1">
      <alignment horizontal="center"/>
    </xf>
    <xf numFmtId="3" fontId="61" fillId="0" borderId="0" xfId="0" applyNumberFormat="1" applyFont="1" applyAlignment="1">
      <alignment horizontal="center"/>
    </xf>
    <xf numFmtId="3" fontId="61" fillId="19" borderId="0" xfId="0" applyNumberFormat="1" applyFont="1" applyFill="1" applyAlignment="1">
      <alignment horizontal="center"/>
    </xf>
    <xf numFmtId="164" fontId="62" fillId="0" borderId="0" xfId="0" applyNumberFormat="1" applyFont="1"/>
    <xf numFmtId="49" fontId="61" fillId="0" borderId="0" xfId="0" applyNumberFormat="1" applyFont="1"/>
    <xf numFmtId="49" fontId="61" fillId="0" borderId="0" xfId="0" applyNumberFormat="1" applyFont="1" applyAlignment="1">
      <alignment horizontal="center"/>
    </xf>
    <xf numFmtId="4" fontId="62" fillId="0" borderId="0" xfId="0" applyNumberFormat="1" applyFont="1"/>
    <xf numFmtId="3" fontId="62" fillId="0" borderId="0" xfId="0" applyNumberFormat="1" applyFont="1"/>
    <xf numFmtId="164" fontId="62" fillId="0" borderId="0" xfId="0" applyNumberFormat="1" applyFont="1" applyAlignment="1">
      <alignment horizontal="center"/>
    </xf>
    <xf numFmtId="3" fontId="62" fillId="0" borderId="0" xfId="0" applyNumberFormat="1" applyFont="1" applyAlignment="1">
      <alignment horizontal="center"/>
    </xf>
    <xf numFmtId="3" fontId="62" fillId="5" borderId="0" xfId="0" applyNumberFormat="1" applyFont="1" applyFill="1" applyAlignment="1">
      <alignment horizontal="center"/>
    </xf>
    <xf numFmtId="3" fontId="62" fillId="19" borderId="0" xfId="0" applyNumberFormat="1" applyFont="1" applyFill="1" applyAlignment="1">
      <alignment horizontal="center"/>
    </xf>
    <xf numFmtId="49" fontId="62" fillId="0" borderId="0" xfId="0" applyNumberFormat="1" applyFont="1"/>
    <xf numFmtId="49" fontId="62" fillId="0" borderId="0" xfId="0" applyNumberFormat="1" applyFont="1" applyAlignment="1">
      <alignment horizontal="center"/>
    </xf>
    <xf numFmtId="3" fontId="62" fillId="2" borderId="0" xfId="0" applyNumberFormat="1" applyFont="1" applyFill="1" applyAlignment="1">
      <alignment horizontal="center"/>
    </xf>
    <xf numFmtId="3" fontId="61" fillId="2" borderId="0" xfId="0" applyNumberFormat="1" applyFont="1" applyFill="1" applyAlignment="1">
      <alignment horizontal="center"/>
    </xf>
    <xf numFmtId="0" fontId="59" fillId="0" borderId="0" xfId="0" applyFont="1" applyAlignment="1">
      <alignment horizontal="center"/>
    </xf>
    <xf numFmtId="3" fontId="61" fillId="2" borderId="0" xfId="0" applyNumberFormat="1" applyFont="1" applyFill="1"/>
    <xf numFmtId="164" fontId="61" fillId="2" borderId="0" xfId="0" applyNumberFormat="1" applyFont="1" applyFill="1" applyAlignment="1">
      <alignment horizontal="center"/>
    </xf>
    <xf numFmtId="164" fontId="62" fillId="2" borderId="0" xfId="0" applyNumberFormat="1" applyFont="1" applyFill="1"/>
    <xf numFmtId="49" fontId="61" fillId="2" borderId="0" xfId="0" applyNumberFormat="1" applyFont="1" applyFill="1"/>
    <xf numFmtId="4" fontId="62" fillId="2" borderId="0" xfId="0" applyNumberFormat="1" applyFont="1" applyFill="1"/>
    <xf numFmtId="0" fontId="59" fillId="2" borderId="0" xfId="0" applyFont="1" applyFill="1"/>
    <xf numFmtId="49" fontId="62" fillId="2" borderId="0" xfId="0" applyNumberFormat="1" applyFont="1" applyFill="1"/>
    <xf numFmtId="49" fontId="62" fillId="2" borderId="0" xfId="0" applyNumberFormat="1" applyFont="1" applyFill="1" applyAlignment="1">
      <alignment horizontal="center"/>
    </xf>
    <xf numFmtId="49" fontId="61" fillId="20" borderId="0" xfId="0" applyNumberFormat="1" applyFont="1" applyFill="1"/>
    <xf numFmtId="49" fontId="61" fillId="20" borderId="0" xfId="0" applyNumberFormat="1" applyFont="1" applyFill="1" applyAlignment="1">
      <alignment horizontal="center"/>
    </xf>
    <xf numFmtId="3" fontId="61" fillId="20" borderId="0" xfId="0" applyNumberFormat="1" applyFont="1" applyFill="1" applyAlignment="1">
      <alignment horizontal="center"/>
    </xf>
    <xf numFmtId="4" fontId="62" fillId="0" borderId="0" xfId="0" applyNumberFormat="1" applyFont="1" applyAlignment="1">
      <alignment horizontal="center"/>
    </xf>
    <xf numFmtId="49" fontId="63" fillId="2" borderId="0" xfId="0" applyNumberFormat="1" applyFont="1" applyFill="1"/>
    <xf numFmtId="3" fontId="64" fillId="5" borderId="0" xfId="0" applyNumberFormat="1" applyFont="1" applyFill="1" applyAlignment="1">
      <alignment horizontal="center"/>
    </xf>
    <xf numFmtId="3" fontId="64" fillId="2" borderId="0" xfId="0" applyNumberFormat="1" applyFont="1" applyFill="1" applyAlignment="1">
      <alignment horizontal="center"/>
    </xf>
    <xf numFmtId="164" fontId="61" fillId="0" borderId="0" xfId="0" applyNumberFormat="1" applyFont="1"/>
    <xf numFmtId="3" fontId="62" fillId="20" borderId="0" xfId="0" applyNumberFormat="1" applyFont="1" applyFill="1"/>
    <xf numFmtId="164" fontId="62" fillId="20" borderId="0" xfId="0" applyNumberFormat="1" applyFont="1" applyFill="1" applyAlignment="1">
      <alignment horizontal="center"/>
    </xf>
    <xf numFmtId="3" fontId="62" fillId="20" borderId="0" xfId="0" applyNumberFormat="1" applyFont="1" applyFill="1" applyAlignment="1">
      <alignment horizontal="center"/>
    </xf>
    <xf numFmtId="4" fontId="62" fillId="5" borderId="0" xfId="0" applyNumberFormat="1" applyFont="1" applyFill="1" applyAlignment="1">
      <alignment horizontal="center"/>
    </xf>
    <xf numFmtId="4" fontId="61" fillId="5" borderId="0" xfId="0" applyNumberFormat="1" applyFont="1" applyFill="1" applyAlignment="1">
      <alignment horizontal="center"/>
    </xf>
    <xf numFmtId="4" fontId="61" fillId="0" borderId="0" xfId="0" applyNumberFormat="1" applyFont="1" applyAlignment="1">
      <alignment horizontal="center"/>
    </xf>
    <xf numFmtId="4" fontId="62" fillId="2" borderId="0" xfId="0" applyNumberFormat="1" applyFont="1" applyFill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center"/>
    </xf>
    <xf numFmtId="0" fontId="65" fillId="21" borderId="0" xfId="0" applyFont="1" applyFill="1" applyAlignment="1">
      <alignment horizontal="center"/>
    </xf>
    <xf numFmtId="164" fontId="65" fillId="21" borderId="0" xfId="0" applyNumberFormat="1" applyFont="1" applyFill="1" applyAlignment="1">
      <alignment horizontal="left"/>
    </xf>
    <xf numFmtId="0" fontId="66" fillId="0" borderId="0" xfId="0" applyFont="1"/>
    <xf numFmtId="164" fontId="66" fillId="2" borderId="0" xfId="0" applyNumberFormat="1" applyFont="1" applyFill="1" applyAlignment="1">
      <alignment horizontal="left"/>
    </xf>
    <xf numFmtId="10" fontId="13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165" fontId="30" fillId="0" borderId="11" xfId="0" applyNumberFormat="1" applyFont="1" applyBorder="1" applyAlignment="1">
      <alignment horizontal="left" vertical="center"/>
    </xf>
    <xf numFmtId="0" fontId="2" fillId="0" borderId="12" xfId="0" applyFont="1" applyBorder="1"/>
    <xf numFmtId="0" fontId="0" fillId="0" borderId="0" xfId="0"/>
    <xf numFmtId="165" fontId="30" fillId="0" borderId="11" xfId="0" applyNumberFormat="1" applyFont="1" applyBorder="1" applyAlignment="1">
      <alignment horizontal="center" vertical="center"/>
    </xf>
    <xf numFmtId="165" fontId="30" fillId="0" borderId="0" xfId="0" applyNumberFormat="1" applyFont="1" applyAlignment="1">
      <alignment horizontal="left" vertical="center"/>
    </xf>
    <xf numFmtId="0" fontId="2" fillId="0" borderId="1" xfId="0" applyFont="1" applyBorder="1"/>
    <xf numFmtId="0" fontId="28" fillId="3" borderId="0" xfId="0" applyFont="1" applyFill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165" fontId="41" fillId="0" borderId="0" xfId="0" applyNumberFormat="1" applyFont="1" applyAlignment="1">
      <alignment vertical="center"/>
    </xf>
    <xf numFmtId="165" fontId="30" fillId="0" borderId="21" xfId="0" applyNumberFormat="1" applyFont="1" applyBorder="1" applyAlignment="1">
      <alignment vertical="center"/>
    </xf>
    <xf numFmtId="166" fontId="30" fillId="0" borderId="1" xfId="0" applyNumberFormat="1" applyFont="1" applyBorder="1" applyAlignment="1">
      <alignment horizontal="left" vertical="center" wrapText="1"/>
    </xf>
    <xf numFmtId="165" fontId="31" fillId="0" borderId="1" xfId="0" applyNumberFormat="1" applyFont="1" applyBorder="1" applyAlignment="1">
      <alignment horizontal="center" vertical="center"/>
    </xf>
    <xf numFmtId="166" fontId="4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0" fontId="13" fillId="0" borderId="0" xfId="0" applyNumberFormat="1" applyFont="1" applyAlignment="1">
      <alignment horizontal="center" vertical="center"/>
    </xf>
    <xf numFmtId="166" fontId="1" fillId="0" borderId="12" xfId="0" applyNumberFormat="1" applyFont="1" applyBorder="1" applyAlignment="1">
      <alignment horizontal="center" vertical="center"/>
    </xf>
    <xf numFmtId="0" fontId="6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295275" cy="29527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295275" cy="295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0</xdr:rowOff>
    </xdr:from>
    <xdr:ext cx="295275" cy="295275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53</xdr:row>
      <xdr:rowOff>0</xdr:rowOff>
    </xdr:from>
    <xdr:ext cx="295275" cy="29527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148</xdr:row>
      <xdr:rowOff>0</xdr:rowOff>
    </xdr:from>
    <xdr:ext cx="342900" cy="295275"/>
    <xdr:pic>
      <xdr:nvPicPr>
        <xdr:cNvPr id="12" name="image7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%20Zedi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%20JP%20Folha%20(mai23)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%20Jovem%20Pan%20(mai23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%20Redes%20Sociais%20(100%25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%20JP%20News%20(mai23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%20Redes%20Sociais%20(30%25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%20RIC%20Podcast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%20Topview%20(mai23)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%20Social%20Branded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Zedi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JP Folha (mai23)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Jovem Pan (mai23)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Redes Sociais (100%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JP News (mai23)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Redes Sociais (30%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RIC Podcast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Topview (mai23)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 Social Branded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ic.com.br/" TargetMode="External"/><Relationship Id="rId3" Type="http://schemas.openxmlformats.org/officeDocument/2006/relationships/hyperlink" Target="http://ric.com.br/" TargetMode="External"/><Relationship Id="rId7" Type="http://schemas.openxmlformats.org/officeDocument/2006/relationships/hyperlink" Target="http://ric.com.br/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ric.com.br/" TargetMode="External"/><Relationship Id="rId1" Type="http://schemas.openxmlformats.org/officeDocument/2006/relationships/hyperlink" Target="http://ric.com.br/" TargetMode="External"/><Relationship Id="rId6" Type="http://schemas.openxmlformats.org/officeDocument/2006/relationships/hyperlink" Target="http://ric.com.br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ric.com.br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ric.com.br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CC"/>
    <outlinePr summaryBelow="0" summaryRight="0"/>
    <pageSetUpPr fitToPage="1"/>
  </sheetPr>
  <dimension ref="A1:Q279"/>
  <sheetViews>
    <sheetView showGridLines="0" tabSelected="1" workbookViewId="0">
      <pane xSplit="2" ySplit="3" topLeftCell="C260" activePane="bottomRight" state="frozen"/>
      <selection pane="topRight" activeCell="C1" sqref="C1"/>
      <selection pane="bottomLeft" activeCell="A4" sqref="A4"/>
      <selection pane="bottomRight" activeCell="C12" sqref="C12"/>
    </sheetView>
  </sheetViews>
  <sheetFormatPr defaultColWidth="12.5703125" defaultRowHeight="15" customHeight="1" outlineLevelRow="1" x14ac:dyDescent="0.2"/>
  <cols>
    <col min="1" max="1" width="10.7109375" customWidth="1"/>
    <col min="2" max="2" width="30.7109375" customWidth="1"/>
    <col min="3" max="3" width="25.28515625" customWidth="1"/>
    <col min="4" max="4" width="26.42578125" customWidth="1"/>
    <col min="5" max="5" width="19.28515625" customWidth="1"/>
    <col min="6" max="6" width="20.5703125" customWidth="1"/>
    <col min="7" max="7" width="13" customWidth="1"/>
    <col min="8" max="8" width="13.140625" customWidth="1"/>
    <col min="9" max="9" width="17.42578125" customWidth="1"/>
    <col min="10" max="10" width="13.85546875" customWidth="1"/>
    <col min="11" max="11" width="17.42578125" customWidth="1"/>
    <col min="12" max="12" width="18.140625" customWidth="1"/>
    <col min="13" max="13" width="16.42578125" customWidth="1"/>
    <col min="14" max="14" width="11.7109375" customWidth="1"/>
    <col min="15" max="15" width="12.5703125" customWidth="1"/>
    <col min="16" max="16" width="14.7109375" customWidth="1"/>
    <col min="17" max="17" width="14" customWidth="1"/>
  </cols>
  <sheetData>
    <row r="1" spans="1:17" ht="34.5" customHeight="1" x14ac:dyDescent="0.2">
      <c r="A1" s="6"/>
      <c r="B1" s="7"/>
      <c r="C1" s="8"/>
      <c r="D1" s="9"/>
      <c r="E1" s="8"/>
      <c r="F1" s="8"/>
      <c r="G1" s="10"/>
      <c r="H1" s="11" t="s">
        <v>5</v>
      </c>
      <c r="I1" s="12"/>
      <c r="J1" s="13" t="s">
        <v>6</v>
      </c>
      <c r="K1" s="14"/>
      <c r="L1" s="15"/>
      <c r="M1" s="16"/>
      <c r="N1" s="16"/>
      <c r="O1" s="16"/>
      <c r="P1" s="17"/>
      <c r="Q1" s="16"/>
    </row>
    <row r="2" spans="1:17" ht="24" x14ac:dyDescent="0.2">
      <c r="A2" s="6"/>
      <c r="B2" s="18" t="s">
        <v>7</v>
      </c>
      <c r="C2" s="19"/>
      <c r="D2" s="362"/>
      <c r="E2" s="363"/>
      <c r="F2" s="363"/>
      <c r="G2" s="20">
        <v>1160505.5499999998</v>
      </c>
      <c r="H2" s="21">
        <v>1160505.5499999998</v>
      </c>
      <c r="I2" s="20">
        <v>1126000.5499999998</v>
      </c>
      <c r="J2" s="22">
        <v>34505</v>
      </c>
      <c r="K2" s="23"/>
      <c r="L2" s="24"/>
      <c r="M2" s="16"/>
      <c r="N2" s="16"/>
      <c r="O2" s="16"/>
      <c r="P2" s="17"/>
      <c r="Q2" s="16"/>
    </row>
    <row r="3" spans="1:17" ht="15.75" customHeight="1" x14ac:dyDescent="0.2">
      <c r="A3" s="6"/>
      <c r="B3" s="25"/>
      <c r="C3" s="26"/>
      <c r="D3" s="27"/>
      <c r="E3" s="26"/>
      <c r="F3" s="26"/>
      <c r="G3" s="28" t="s">
        <v>8</v>
      </c>
      <c r="H3" s="29" t="s">
        <v>9</v>
      </c>
      <c r="I3" s="30" t="s">
        <v>10</v>
      </c>
      <c r="J3" s="31" t="s">
        <v>11</v>
      </c>
      <c r="K3" s="32"/>
      <c r="L3" s="33"/>
      <c r="M3" s="16"/>
      <c r="N3" s="16"/>
      <c r="O3" s="16"/>
      <c r="P3" s="17"/>
      <c r="Q3" s="16"/>
    </row>
    <row r="4" spans="1:17" ht="34.5" customHeight="1" x14ac:dyDescent="0.2">
      <c r="A4" s="6"/>
      <c r="B4" s="7"/>
      <c r="C4" s="8"/>
      <c r="D4" s="9"/>
      <c r="E4" s="8"/>
      <c r="F4" s="8"/>
      <c r="G4" s="1"/>
      <c r="H4" s="34"/>
      <c r="I4" s="12"/>
      <c r="J4" s="1"/>
      <c r="K4" s="14"/>
      <c r="L4" s="15"/>
      <c r="M4" s="16"/>
      <c r="N4" s="16"/>
      <c r="O4" s="16"/>
      <c r="P4" s="17"/>
      <c r="Q4" s="16"/>
    </row>
    <row r="5" spans="1:17" ht="23.25" customHeight="1" x14ac:dyDescent="0.2">
      <c r="A5" s="6"/>
      <c r="B5" s="35" t="s">
        <v>12</v>
      </c>
      <c r="C5" s="36"/>
      <c r="D5" s="37"/>
      <c r="E5" s="36"/>
      <c r="F5" s="36"/>
      <c r="G5" s="38"/>
      <c r="H5" s="39"/>
      <c r="I5" s="40">
        <v>647190.79999999993</v>
      </c>
      <c r="J5" s="38"/>
      <c r="K5" s="40">
        <v>647190.79999999993</v>
      </c>
      <c r="L5" s="41"/>
      <c r="M5" s="16"/>
      <c r="N5" s="16"/>
      <c r="O5" s="16"/>
      <c r="P5" s="17"/>
      <c r="Q5" s="16"/>
    </row>
    <row r="6" spans="1:17" ht="13.5" outlineLevel="1" x14ac:dyDescent="0.2">
      <c r="A6" s="42"/>
      <c r="B6" s="43" t="s">
        <v>13</v>
      </c>
      <c r="C6" s="44" t="s">
        <v>14</v>
      </c>
      <c r="D6" s="45" t="s">
        <v>15</v>
      </c>
      <c r="E6" s="44" t="s">
        <v>16</v>
      </c>
      <c r="F6" s="44" t="s">
        <v>17</v>
      </c>
      <c r="G6" s="46" t="s">
        <v>18</v>
      </c>
      <c r="H6" s="47" t="s">
        <v>19</v>
      </c>
      <c r="I6" s="47" t="s">
        <v>20</v>
      </c>
      <c r="J6" s="46" t="s">
        <v>21</v>
      </c>
      <c r="K6" s="48" t="s">
        <v>22</v>
      </c>
      <c r="L6" s="49"/>
      <c r="M6" s="50"/>
      <c r="N6" s="50"/>
      <c r="O6" s="50"/>
      <c r="P6" s="17"/>
      <c r="Q6" s="50"/>
    </row>
    <row r="7" spans="1:17" ht="18" customHeight="1" outlineLevel="1" x14ac:dyDescent="0.2">
      <c r="A7" s="51"/>
      <c r="B7" s="52" t="s">
        <v>23</v>
      </c>
      <c r="C7" s="53" t="s">
        <v>24</v>
      </c>
      <c r="D7" s="54" t="s">
        <v>25</v>
      </c>
      <c r="E7" s="55" t="s">
        <v>26</v>
      </c>
      <c r="F7" s="56" t="s">
        <v>27</v>
      </c>
      <c r="G7" s="57">
        <v>4</v>
      </c>
      <c r="H7" s="58">
        <v>6720</v>
      </c>
      <c r="I7" s="58">
        <v>26880</v>
      </c>
      <c r="J7" s="59"/>
      <c r="K7" s="58">
        <v>26880</v>
      </c>
      <c r="L7" s="60"/>
      <c r="M7" s="16"/>
      <c r="N7" s="16"/>
      <c r="O7" s="16"/>
      <c r="P7" s="17"/>
      <c r="Q7" s="16"/>
    </row>
    <row r="8" spans="1:17" ht="18" customHeight="1" outlineLevel="1" x14ac:dyDescent="0.2">
      <c r="A8" s="61"/>
      <c r="B8" s="62" t="s">
        <v>28</v>
      </c>
      <c r="C8" s="63" t="s">
        <v>29</v>
      </c>
      <c r="D8" s="64" t="s">
        <v>25</v>
      </c>
      <c r="E8" s="65" t="s">
        <v>26</v>
      </c>
      <c r="F8" s="66" t="s">
        <v>30</v>
      </c>
      <c r="G8" s="67">
        <v>4</v>
      </c>
      <c r="H8" s="68">
        <v>2190</v>
      </c>
      <c r="I8" s="68">
        <v>8760</v>
      </c>
      <c r="J8" s="69"/>
      <c r="K8" s="68">
        <v>8760</v>
      </c>
      <c r="L8" s="60"/>
      <c r="M8" s="70"/>
      <c r="N8" s="70"/>
      <c r="O8" s="70"/>
      <c r="P8" s="71"/>
      <c r="Q8" s="70"/>
    </row>
    <row r="9" spans="1:17" ht="18" customHeight="1" outlineLevel="1" x14ac:dyDescent="0.2">
      <c r="A9" s="61"/>
      <c r="B9" s="364" t="s">
        <v>31</v>
      </c>
      <c r="C9" s="63" t="s">
        <v>32</v>
      </c>
      <c r="D9" s="64" t="s">
        <v>33</v>
      </c>
      <c r="E9" s="65" t="s">
        <v>34</v>
      </c>
      <c r="F9" s="66" t="s">
        <v>30</v>
      </c>
      <c r="G9" s="67">
        <v>90</v>
      </c>
      <c r="H9" s="68">
        <v>3917.25</v>
      </c>
      <c r="I9" s="68">
        <v>352552.5</v>
      </c>
      <c r="J9" s="69"/>
      <c r="K9" s="68">
        <v>352552.5</v>
      </c>
      <c r="L9" s="60"/>
      <c r="M9" s="70"/>
      <c r="N9" s="70"/>
      <c r="O9" s="70"/>
      <c r="P9" s="71"/>
      <c r="Q9" s="70"/>
    </row>
    <row r="10" spans="1:17" ht="18" customHeight="1" outlineLevel="1" x14ac:dyDescent="0.2">
      <c r="A10" s="61"/>
      <c r="B10" s="365"/>
      <c r="C10" s="63" t="s">
        <v>29</v>
      </c>
      <c r="D10" s="64" t="s">
        <v>25</v>
      </c>
      <c r="E10" s="65" t="s">
        <v>26</v>
      </c>
      <c r="F10" s="66" t="s">
        <v>30</v>
      </c>
      <c r="G10" s="67">
        <v>8</v>
      </c>
      <c r="H10" s="68">
        <v>2190</v>
      </c>
      <c r="I10" s="68">
        <v>17520</v>
      </c>
      <c r="J10" s="69"/>
      <c r="K10" s="68">
        <v>17520</v>
      </c>
      <c r="L10" s="60"/>
      <c r="M10" s="70"/>
      <c r="N10" s="70"/>
      <c r="O10" s="70"/>
      <c r="P10" s="71"/>
      <c r="Q10" s="70"/>
    </row>
    <row r="11" spans="1:17" ht="18" customHeight="1" outlineLevel="1" x14ac:dyDescent="0.2">
      <c r="A11" s="61"/>
      <c r="B11" s="62" t="s">
        <v>35</v>
      </c>
      <c r="C11" s="63" t="s">
        <v>32</v>
      </c>
      <c r="D11" s="64" t="s">
        <v>36</v>
      </c>
      <c r="E11" s="65" t="s">
        <v>37</v>
      </c>
      <c r="F11" s="66" t="s">
        <v>30</v>
      </c>
      <c r="G11" s="67">
        <v>8</v>
      </c>
      <c r="H11" s="68">
        <v>4725.375</v>
      </c>
      <c r="I11" s="68">
        <v>37803</v>
      </c>
      <c r="J11" s="69"/>
      <c r="K11" s="68">
        <v>37803</v>
      </c>
      <c r="L11" s="60"/>
      <c r="M11" s="70"/>
      <c r="N11" s="70"/>
      <c r="O11" s="70"/>
      <c r="P11" s="71"/>
      <c r="Q11" s="70"/>
    </row>
    <row r="12" spans="1:17" ht="18" customHeight="1" outlineLevel="1" x14ac:dyDescent="0.2">
      <c r="A12" s="61"/>
      <c r="B12" s="62" t="s">
        <v>38</v>
      </c>
      <c r="C12" s="63" t="s">
        <v>39</v>
      </c>
      <c r="D12" s="64" t="s">
        <v>33</v>
      </c>
      <c r="E12" s="65" t="s">
        <v>34</v>
      </c>
      <c r="F12" s="66" t="s">
        <v>30</v>
      </c>
      <c r="G12" s="67">
        <v>18</v>
      </c>
      <c r="H12" s="68">
        <v>3917.25</v>
      </c>
      <c r="I12" s="68">
        <v>70510.5</v>
      </c>
      <c r="J12" s="69"/>
      <c r="K12" s="68">
        <v>70510.5</v>
      </c>
      <c r="L12" s="60"/>
      <c r="M12" s="70"/>
      <c r="N12" s="70"/>
      <c r="O12" s="70"/>
      <c r="P12" s="71"/>
      <c r="Q12" s="70"/>
    </row>
    <row r="13" spans="1:17" ht="18" customHeight="1" outlineLevel="1" x14ac:dyDescent="0.2">
      <c r="A13" s="61"/>
      <c r="B13" s="364" t="s">
        <v>40</v>
      </c>
      <c r="C13" s="367" t="s">
        <v>41</v>
      </c>
      <c r="D13" s="64" t="s">
        <v>25</v>
      </c>
      <c r="E13" s="65" t="s">
        <v>26</v>
      </c>
      <c r="F13" s="66" t="s">
        <v>42</v>
      </c>
      <c r="G13" s="67">
        <v>8</v>
      </c>
      <c r="H13" s="68">
        <v>2336</v>
      </c>
      <c r="I13" s="68">
        <v>18688</v>
      </c>
      <c r="J13" s="69"/>
      <c r="K13" s="68">
        <v>18688</v>
      </c>
      <c r="L13" s="60"/>
      <c r="M13" s="70"/>
      <c r="N13" s="70"/>
      <c r="O13" s="70"/>
      <c r="P13" s="71"/>
      <c r="Q13" s="70"/>
    </row>
    <row r="14" spans="1:17" ht="18" customHeight="1" outlineLevel="1" x14ac:dyDescent="0.2">
      <c r="A14" s="61"/>
      <c r="B14" s="366"/>
      <c r="C14" s="366"/>
      <c r="D14" s="64" t="s">
        <v>43</v>
      </c>
      <c r="E14" s="65" t="s">
        <v>44</v>
      </c>
      <c r="F14" s="66" t="s">
        <v>42</v>
      </c>
      <c r="G14" s="67">
        <v>8</v>
      </c>
      <c r="H14" s="68">
        <v>7886.4000000000005</v>
      </c>
      <c r="I14" s="68">
        <v>63091.200000000004</v>
      </c>
      <c r="J14" s="69"/>
      <c r="K14" s="68">
        <v>63091.200000000004</v>
      </c>
      <c r="L14" s="60"/>
      <c r="M14" s="70"/>
      <c r="N14" s="70"/>
      <c r="O14" s="70"/>
      <c r="P14" s="71"/>
      <c r="Q14" s="70"/>
    </row>
    <row r="15" spans="1:17" ht="18" customHeight="1" outlineLevel="1" x14ac:dyDescent="0.2">
      <c r="A15" s="61"/>
      <c r="B15" s="366"/>
      <c r="C15" s="366"/>
      <c r="D15" s="64" t="s">
        <v>45</v>
      </c>
      <c r="E15" s="65" t="s">
        <v>46</v>
      </c>
      <c r="F15" s="66" t="s">
        <v>42</v>
      </c>
      <c r="G15" s="67">
        <v>8</v>
      </c>
      <c r="H15" s="68">
        <v>1382.8000000000002</v>
      </c>
      <c r="I15" s="68">
        <v>11062.400000000001</v>
      </c>
      <c r="J15" s="69"/>
      <c r="K15" s="68">
        <v>11062.400000000001</v>
      </c>
      <c r="L15" s="60"/>
      <c r="M15" s="70"/>
      <c r="N15" s="70"/>
      <c r="O15" s="70"/>
      <c r="P15" s="71"/>
      <c r="Q15" s="70"/>
    </row>
    <row r="16" spans="1:17" ht="18" customHeight="1" outlineLevel="1" x14ac:dyDescent="0.2">
      <c r="A16" s="61"/>
      <c r="B16" s="365"/>
      <c r="C16" s="365"/>
      <c r="D16" s="64" t="s">
        <v>36</v>
      </c>
      <c r="E16" s="65" t="s">
        <v>37</v>
      </c>
      <c r="F16" s="66" t="s">
        <v>42</v>
      </c>
      <c r="G16" s="67">
        <v>8</v>
      </c>
      <c r="H16" s="68">
        <v>5040.4000000000005</v>
      </c>
      <c r="I16" s="68">
        <v>40323.200000000004</v>
      </c>
      <c r="J16" s="69"/>
      <c r="K16" s="68">
        <v>40323.200000000004</v>
      </c>
      <c r="L16" s="60"/>
      <c r="M16" s="70"/>
      <c r="N16" s="70"/>
      <c r="O16" s="70"/>
      <c r="P16" s="71"/>
      <c r="Q16" s="70"/>
    </row>
    <row r="17" spans="1:17" ht="18" hidden="1" customHeight="1" outlineLevel="1" x14ac:dyDescent="0.2">
      <c r="A17" s="61"/>
      <c r="B17" s="62"/>
      <c r="C17" s="63"/>
      <c r="D17" s="64"/>
      <c r="E17" s="65" t="s">
        <v>47</v>
      </c>
      <c r="F17" s="66"/>
      <c r="G17" s="67"/>
      <c r="H17" s="68" t="s">
        <v>47</v>
      </c>
      <c r="I17" s="68">
        <v>0</v>
      </c>
      <c r="J17" s="69">
        <v>0.85</v>
      </c>
      <c r="K17" s="68">
        <v>0</v>
      </c>
      <c r="L17" s="60"/>
      <c r="M17" s="70"/>
      <c r="N17" s="70"/>
      <c r="O17" s="70"/>
      <c r="P17" s="71"/>
      <c r="Q17" s="70"/>
    </row>
    <row r="18" spans="1:17" ht="18" hidden="1" customHeight="1" outlineLevel="1" x14ac:dyDescent="0.2">
      <c r="A18" s="61"/>
      <c r="B18" s="62"/>
      <c r="C18" s="63"/>
      <c r="D18" s="64"/>
      <c r="E18" s="65" t="s">
        <v>47</v>
      </c>
      <c r="F18" s="66"/>
      <c r="G18" s="67"/>
      <c r="H18" s="68" t="s">
        <v>47</v>
      </c>
      <c r="I18" s="68">
        <v>0</v>
      </c>
      <c r="J18" s="69">
        <v>0.85</v>
      </c>
      <c r="K18" s="68">
        <v>0</v>
      </c>
      <c r="L18" s="60"/>
      <c r="M18" s="70"/>
      <c r="N18" s="70"/>
      <c r="O18" s="70"/>
      <c r="P18" s="71"/>
      <c r="Q18" s="70"/>
    </row>
    <row r="19" spans="1:17" ht="18" hidden="1" customHeight="1" outlineLevel="1" x14ac:dyDescent="0.2">
      <c r="A19" s="61"/>
      <c r="B19" s="62"/>
      <c r="C19" s="63"/>
      <c r="D19" s="64"/>
      <c r="E19" s="65" t="s">
        <v>47</v>
      </c>
      <c r="F19" s="66"/>
      <c r="G19" s="67"/>
      <c r="H19" s="68" t="s">
        <v>47</v>
      </c>
      <c r="I19" s="68">
        <v>0</v>
      </c>
      <c r="J19" s="69">
        <v>0.85</v>
      </c>
      <c r="K19" s="68">
        <v>0</v>
      </c>
      <c r="L19" s="60"/>
      <c r="M19" s="70"/>
      <c r="N19" s="70"/>
      <c r="O19" s="70"/>
      <c r="P19" s="71"/>
      <c r="Q19" s="70"/>
    </row>
    <row r="20" spans="1:17" ht="18" hidden="1" customHeight="1" outlineLevel="1" x14ac:dyDescent="0.2">
      <c r="A20" s="61"/>
      <c r="B20" s="62"/>
      <c r="C20" s="63"/>
      <c r="D20" s="64"/>
      <c r="E20" s="65" t="s">
        <v>47</v>
      </c>
      <c r="F20" s="66"/>
      <c r="G20" s="67"/>
      <c r="H20" s="68" t="s">
        <v>47</v>
      </c>
      <c r="I20" s="68">
        <v>0</v>
      </c>
      <c r="J20" s="69">
        <v>0.85</v>
      </c>
      <c r="K20" s="68">
        <v>0</v>
      </c>
      <c r="L20" s="60"/>
      <c r="M20" s="70"/>
      <c r="N20" s="70"/>
      <c r="O20" s="70"/>
      <c r="P20" s="71"/>
      <c r="Q20" s="70"/>
    </row>
    <row r="21" spans="1:17" ht="18" hidden="1" customHeight="1" outlineLevel="1" x14ac:dyDescent="0.2">
      <c r="A21" s="51"/>
      <c r="B21" s="62"/>
      <c r="C21" s="63"/>
      <c r="D21" s="64"/>
      <c r="E21" s="65" t="s">
        <v>47</v>
      </c>
      <c r="F21" s="66"/>
      <c r="G21" s="67"/>
      <c r="H21" s="68" t="s">
        <v>47</v>
      </c>
      <c r="I21" s="68">
        <v>0</v>
      </c>
      <c r="J21" s="69">
        <v>0.85</v>
      </c>
      <c r="K21" s="68">
        <v>0</v>
      </c>
      <c r="L21" s="60"/>
      <c r="M21" s="16"/>
      <c r="N21" s="16"/>
      <c r="O21" s="16"/>
      <c r="P21" s="17"/>
      <c r="Q21" s="16"/>
    </row>
    <row r="22" spans="1:17" ht="26.25" customHeight="1" x14ac:dyDescent="0.2">
      <c r="A22" s="6"/>
      <c r="B22" s="7"/>
      <c r="C22" s="8"/>
      <c r="D22" s="9"/>
      <c r="E22" s="72"/>
      <c r="F22" s="8"/>
      <c r="G22" s="1"/>
      <c r="H22" s="34"/>
      <c r="I22" s="12"/>
      <c r="J22" s="1"/>
      <c r="K22" s="14"/>
      <c r="L22" s="73"/>
      <c r="M22" s="16"/>
      <c r="N22" s="16"/>
      <c r="O22" s="16"/>
      <c r="P22" s="17"/>
      <c r="Q22" s="16"/>
    </row>
    <row r="23" spans="1:17" ht="23.25" customHeight="1" x14ac:dyDescent="0.2">
      <c r="A23" s="6"/>
      <c r="B23" s="35" t="s">
        <v>48</v>
      </c>
      <c r="C23" s="36"/>
      <c r="D23" s="37"/>
      <c r="E23" s="36"/>
      <c r="F23" s="36"/>
      <c r="G23" s="38"/>
      <c r="H23" s="39"/>
      <c r="I23" s="40">
        <v>135599.25</v>
      </c>
      <c r="J23" s="38"/>
      <c r="K23" s="40">
        <v>135599.25</v>
      </c>
      <c r="L23" s="41"/>
      <c r="M23" s="16"/>
      <c r="N23" s="16"/>
      <c r="O23" s="16"/>
      <c r="P23" s="17"/>
      <c r="Q23" s="16"/>
    </row>
    <row r="24" spans="1:17" ht="13.5" outlineLevel="1" x14ac:dyDescent="0.2">
      <c r="A24" s="42"/>
      <c r="B24" s="43" t="s">
        <v>13</v>
      </c>
      <c r="C24" s="44" t="s">
        <v>14</v>
      </c>
      <c r="D24" s="45" t="s">
        <v>15</v>
      </c>
      <c r="E24" s="44" t="s">
        <v>16</v>
      </c>
      <c r="F24" s="44" t="s">
        <v>17</v>
      </c>
      <c r="G24" s="46" t="s">
        <v>18</v>
      </c>
      <c r="H24" s="47" t="s">
        <v>19</v>
      </c>
      <c r="I24" s="47" t="s">
        <v>20</v>
      </c>
      <c r="J24" s="46" t="s">
        <v>21</v>
      </c>
      <c r="K24" s="48" t="s">
        <v>22</v>
      </c>
      <c r="L24" s="49"/>
      <c r="M24" s="50"/>
      <c r="N24" s="50"/>
      <c r="O24" s="50"/>
      <c r="P24" s="17"/>
      <c r="Q24" s="50"/>
    </row>
    <row r="25" spans="1:17" ht="18" customHeight="1" outlineLevel="1" x14ac:dyDescent="0.2">
      <c r="A25" s="51"/>
      <c r="B25" s="368" t="s">
        <v>49</v>
      </c>
      <c r="C25" s="74" t="s">
        <v>32</v>
      </c>
      <c r="D25" s="75" t="s">
        <v>33</v>
      </c>
      <c r="E25" s="76" t="s">
        <v>34</v>
      </c>
      <c r="F25" s="76" t="s">
        <v>30</v>
      </c>
      <c r="G25" s="77">
        <v>90</v>
      </c>
      <c r="H25" s="78">
        <v>1027.125</v>
      </c>
      <c r="I25" s="78">
        <v>92441.25</v>
      </c>
      <c r="J25" s="79"/>
      <c r="K25" s="78">
        <v>92441.25</v>
      </c>
      <c r="L25" s="60"/>
      <c r="M25" s="16"/>
      <c r="N25" s="16"/>
      <c r="O25" s="16"/>
      <c r="P25" s="17"/>
      <c r="Q25" s="16"/>
    </row>
    <row r="26" spans="1:17" ht="18" customHeight="1" outlineLevel="1" x14ac:dyDescent="0.2">
      <c r="A26" s="51"/>
      <c r="B26" s="369"/>
      <c r="C26" s="74" t="s">
        <v>29</v>
      </c>
      <c r="D26" s="75" t="s">
        <v>25</v>
      </c>
      <c r="E26" s="76" t="s">
        <v>26</v>
      </c>
      <c r="F26" s="76" t="s">
        <v>30</v>
      </c>
      <c r="G26" s="77">
        <v>8</v>
      </c>
      <c r="H26" s="78">
        <v>634.875</v>
      </c>
      <c r="I26" s="78">
        <v>5079</v>
      </c>
      <c r="J26" s="79"/>
      <c r="K26" s="78">
        <v>5079</v>
      </c>
      <c r="L26" s="60"/>
      <c r="M26" s="16"/>
      <c r="N26" s="16"/>
      <c r="O26" s="16"/>
      <c r="P26" s="17"/>
      <c r="Q26" s="16"/>
    </row>
    <row r="27" spans="1:17" ht="18" customHeight="1" outlineLevel="1" x14ac:dyDescent="0.2">
      <c r="A27" s="51"/>
      <c r="B27" s="80" t="s">
        <v>35</v>
      </c>
      <c r="C27" s="74" t="s">
        <v>32</v>
      </c>
      <c r="D27" s="75" t="s">
        <v>50</v>
      </c>
      <c r="E27" s="76" t="s">
        <v>51</v>
      </c>
      <c r="F27" s="76" t="s">
        <v>30</v>
      </c>
      <c r="G27" s="77">
        <v>8</v>
      </c>
      <c r="H27" s="78">
        <v>1040.625</v>
      </c>
      <c r="I27" s="78">
        <v>8325</v>
      </c>
      <c r="J27" s="79"/>
      <c r="K27" s="78">
        <v>8325</v>
      </c>
      <c r="L27" s="60"/>
      <c r="M27" s="16"/>
      <c r="N27" s="16"/>
      <c r="O27" s="16"/>
      <c r="P27" s="17"/>
      <c r="Q27" s="16"/>
    </row>
    <row r="28" spans="1:17" ht="18" customHeight="1" outlineLevel="1" x14ac:dyDescent="0.2">
      <c r="A28" s="51"/>
      <c r="B28" s="80" t="s">
        <v>38</v>
      </c>
      <c r="C28" s="74" t="s">
        <v>39</v>
      </c>
      <c r="D28" s="75" t="s">
        <v>33</v>
      </c>
      <c r="E28" s="76" t="s">
        <v>34</v>
      </c>
      <c r="F28" s="76" t="s">
        <v>30</v>
      </c>
      <c r="G28" s="77">
        <v>16</v>
      </c>
      <c r="H28" s="78">
        <v>1027.125</v>
      </c>
      <c r="I28" s="78">
        <v>16434</v>
      </c>
      <c r="J28" s="79"/>
      <c r="K28" s="78">
        <v>16434</v>
      </c>
      <c r="L28" s="60"/>
      <c r="M28" s="16"/>
      <c r="N28" s="16"/>
      <c r="O28" s="16"/>
      <c r="P28" s="17"/>
      <c r="Q28" s="16"/>
    </row>
    <row r="29" spans="1:17" ht="18" customHeight="1" outlineLevel="1" x14ac:dyDescent="0.2">
      <c r="A29" s="51"/>
      <c r="B29" s="80" t="s">
        <v>40</v>
      </c>
      <c r="C29" s="74" t="s">
        <v>41</v>
      </c>
      <c r="D29" s="75" t="s">
        <v>50</v>
      </c>
      <c r="E29" s="76" t="s">
        <v>51</v>
      </c>
      <c r="F29" s="76" t="s">
        <v>27</v>
      </c>
      <c r="G29" s="77">
        <v>8</v>
      </c>
      <c r="H29" s="78">
        <v>1665</v>
      </c>
      <c r="I29" s="78">
        <v>13320</v>
      </c>
      <c r="J29" s="79"/>
      <c r="K29" s="78">
        <v>13320</v>
      </c>
      <c r="L29" s="60"/>
      <c r="M29" s="16"/>
      <c r="N29" s="16"/>
      <c r="O29" s="16"/>
      <c r="P29" s="17"/>
      <c r="Q29" s="16"/>
    </row>
    <row r="30" spans="1:17" ht="18" hidden="1" customHeight="1" outlineLevel="1" x14ac:dyDescent="0.2">
      <c r="A30" s="51"/>
      <c r="B30" s="80"/>
      <c r="C30" s="74"/>
      <c r="D30" s="75"/>
      <c r="E30" s="76" t="s">
        <v>47</v>
      </c>
      <c r="F30" s="76"/>
      <c r="G30" s="77"/>
      <c r="H30" s="78" t="s">
        <v>47</v>
      </c>
      <c r="I30" s="78">
        <v>0</v>
      </c>
      <c r="J30" s="79">
        <v>0.85</v>
      </c>
      <c r="K30" s="78">
        <v>0</v>
      </c>
      <c r="L30" s="60"/>
      <c r="M30" s="16"/>
      <c r="N30" s="16"/>
      <c r="O30" s="16"/>
      <c r="P30" s="17"/>
      <c r="Q30" s="16"/>
    </row>
    <row r="31" spans="1:17" ht="18" hidden="1" customHeight="1" outlineLevel="1" x14ac:dyDescent="0.2">
      <c r="A31" s="51"/>
      <c r="B31" s="80"/>
      <c r="C31" s="74"/>
      <c r="D31" s="75"/>
      <c r="E31" s="76" t="s">
        <v>47</v>
      </c>
      <c r="F31" s="76"/>
      <c r="G31" s="77"/>
      <c r="H31" s="78" t="s">
        <v>47</v>
      </c>
      <c r="I31" s="78">
        <v>0</v>
      </c>
      <c r="J31" s="79">
        <v>0.85</v>
      </c>
      <c r="K31" s="78">
        <v>0</v>
      </c>
      <c r="L31" s="60"/>
      <c r="M31" s="16"/>
      <c r="N31" s="16"/>
      <c r="O31" s="16"/>
      <c r="P31" s="17"/>
      <c r="Q31" s="16"/>
    </row>
    <row r="32" spans="1:17" ht="18" hidden="1" customHeight="1" outlineLevel="1" x14ac:dyDescent="0.2">
      <c r="A32" s="51"/>
      <c r="B32" s="80"/>
      <c r="C32" s="74"/>
      <c r="D32" s="75"/>
      <c r="E32" s="76" t="s">
        <v>47</v>
      </c>
      <c r="F32" s="76"/>
      <c r="G32" s="77"/>
      <c r="H32" s="78" t="s">
        <v>47</v>
      </c>
      <c r="I32" s="78">
        <v>0</v>
      </c>
      <c r="J32" s="79">
        <v>0.85</v>
      </c>
      <c r="K32" s="78">
        <v>0</v>
      </c>
      <c r="L32" s="60"/>
      <c r="M32" s="16"/>
      <c r="N32" s="16"/>
      <c r="O32" s="16"/>
      <c r="P32" s="17"/>
      <c r="Q32" s="16"/>
    </row>
    <row r="33" spans="1:17" ht="18" hidden="1" customHeight="1" outlineLevel="1" x14ac:dyDescent="0.2">
      <c r="A33" s="51"/>
      <c r="B33" s="80"/>
      <c r="C33" s="74"/>
      <c r="D33" s="75"/>
      <c r="E33" s="76" t="s">
        <v>47</v>
      </c>
      <c r="F33" s="76"/>
      <c r="G33" s="77"/>
      <c r="H33" s="78" t="s">
        <v>47</v>
      </c>
      <c r="I33" s="78">
        <v>0</v>
      </c>
      <c r="J33" s="79">
        <v>0.85</v>
      </c>
      <c r="K33" s="78">
        <v>0</v>
      </c>
      <c r="L33" s="60"/>
      <c r="M33" s="16"/>
      <c r="N33" s="16"/>
      <c r="O33" s="16"/>
      <c r="P33" s="17"/>
      <c r="Q33" s="16"/>
    </row>
    <row r="34" spans="1:17" ht="18" hidden="1" customHeight="1" outlineLevel="1" x14ac:dyDescent="0.2">
      <c r="A34" s="51"/>
      <c r="B34" s="80"/>
      <c r="C34" s="74"/>
      <c r="D34" s="75"/>
      <c r="E34" s="76" t="s">
        <v>47</v>
      </c>
      <c r="F34" s="76"/>
      <c r="G34" s="77"/>
      <c r="H34" s="78" t="s">
        <v>47</v>
      </c>
      <c r="I34" s="78">
        <v>0</v>
      </c>
      <c r="J34" s="79">
        <v>0.85</v>
      </c>
      <c r="K34" s="78">
        <v>0</v>
      </c>
      <c r="L34" s="60"/>
      <c r="M34" s="16"/>
      <c r="N34" s="16"/>
      <c r="O34" s="16"/>
      <c r="P34" s="17"/>
      <c r="Q34" s="16"/>
    </row>
    <row r="35" spans="1:17" ht="18" hidden="1" customHeight="1" outlineLevel="1" x14ac:dyDescent="0.2">
      <c r="A35" s="51"/>
      <c r="B35" s="80"/>
      <c r="C35" s="74"/>
      <c r="D35" s="75"/>
      <c r="E35" s="76" t="s">
        <v>47</v>
      </c>
      <c r="F35" s="76"/>
      <c r="G35" s="77"/>
      <c r="H35" s="78" t="s">
        <v>47</v>
      </c>
      <c r="I35" s="78">
        <v>0</v>
      </c>
      <c r="J35" s="79">
        <v>0.85</v>
      </c>
      <c r="K35" s="78">
        <v>0</v>
      </c>
      <c r="L35" s="60"/>
      <c r="M35" s="16"/>
      <c r="N35" s="16"/>
      <c r="O35" s="16"/>
      <c r="P35" s="17"/>
      <c r="Q35" s="16"/>
    </row>
    <row r="36" spans="1:17" ht="18" hidden="1" customHeight="1" outlineLevel="1" x14ac:dyDescent="0.2">
      <c r="A36" s="51"/>
      <c r="B36" s="80"/>
      <c r="C36" s="74"/>
      <c r="D36" s="75"/>
      <c r="E36" s="76" t="s">
        <v>47</v>
      </c>
      <c r="F36" s="76"/>
      <c r="G36" s="77"/>
      <c r="H36" s="78" t="s">
        <v>47</v>
      </c>
      <c r="I36" s="78">
        <v>0</v>
      </c>
      <c r="J36" s="79">
        <v>0.85</v>
      </c>
      <c r="K36" s="78">
        <v>0</v>
      </c>
      <c r="L36" s="60"/>
      <c r="M36" s="16"/>
      <c r="N36" s="16"/>
      <c r="O36" s="16"/>
      <c r="P36" s="17"/>
      <c r="Q36" s="16"/>
    </row>
    <row r="37" spans="1:17" ht="26.25" customHeight="1" x14ac:dyDescent="0.2">
      <c r="A37" s="6"/>
      <c r="B37" s="7"/>
      <c r="C37" s="8"/>
      <c r="D37" s="9"/>
      <c r="E37" s="8"/>
      <c r="F37" s="8"/>
      <c r="G37" s="1"/>
      <c r="H37" s="34"/>
      <c r="I37" s="12"/>
      <c r="J37" s="1"/>
      <c r="K37" s="14"/>
      <c r="L37" s="73"/>
      <c r="M37" s="16"/>
      <c r="N37" s="16"/>
      <c r="O37" s="16"/>
      <c r="P37" s="17"/>
      <c r="Q37" s="16"/>
    </row>
    <row r="38" spans="1:17" ht="23.25" customHeight="1" x14ac:dyDescent="0.2">
      <c r="A38" s="6"/>
      <c r="B38" s="35" t="s">
        <v>52</v>
      </c>
      <c r="C38" s="36"/>
      <c r="D38" s="37"/>
      <c r="E38" s="36"/>
      <c r="F38" s="36"/>
      <c r="G38" s="38"/>
      <c r="H38" s="39"/>
      <c r="I38" s="40">
        <v>137224.75</v>
      </c>
      <c r="J38" s="38"/>
      <c r="K38" s="40">
        <v>137224.75</v>
      </c>
      <c r="L38" s="41"/>
      <c r="M38" s="16"/>
      <c r="N38" s="16"/>
      <c r="O38" s="16"/>
      <c r="P38" s="17"/>
      <c r="Q38" s="16"/>
    </row>
    <row r="39" spans="1:17" ht="13.5" outlineLevel="1" x14ac:dyDescent="0.2">
      <c r="A39" s="42"/>
      <c r="B39" s="43" t="s">
        <v>13</v>
      </c>
      <c r="C39" s="44" t="s">
        <v>14</v>
      </c>
      <c r="D39" s="45" t="s">
        <v>15</v>
      </c>
      <c r="E39" s="44" t="s">
        <v>16</v>
      </c>
      <c r="F39" s="44" t="s">
        <v>17</v>
      </c>
      <c r="G39" s="46" t="s">
        <v>18</v>
      </c>
      <c r="H39" s="47" t="s">
        <v>19</v>
      </c>
      <c r="I39" s="47" t="s">
        <v>20</v>
      </c>
      <c r="J39" s="46" t="s">
        <v>21</v>
      </c>
      <c r="K39" s="48" t="s">
        <v>22</v>
      </c>
      <c r="L39" s="49"/>
      <c r="M39" s="50"/>
      <c r="N39" s="50"/>
      <c r="O39" s="50"/>
      <c r="P39" s="17"/>
      <c r="Q39" s="50"/>
    </row>
    <row r="40" spans="1:17" ht="18" customHeight="1" outlineLevel="1" x14ac:dyDescent="0.2">
      <c r="A40" s="51"/>
      <c r="B40" s="368" t="s">
        <v>49</v>
      </c>
      <c r="C40" s="74" t="s">
        <v>32</v>
      </c>
      <c r="D40" s="75" t="s">
        <v>33</v>
      </c>
      <c r="E40" s="76" t="s">
        <v>34</v>
      </c>
      <c r="F40" s="76" t="s">
        <v>30</v>
      </c>
      <c r="G40" s="77">
        <v>90</v>
      </c>
      <c r="H40" s="78">
        <v>1014.375</v>
      </c>
      <c r="I40" s="78">
        <v>91293.75</v>
      </c>
      <c r="J40" s="79"/>
      <c r="K40" s="78">
        <v>91293.75</v>
      </c>
      <c r="L40" s="60"/>
      <c r="M40" s="16"/>
      <c r="N40" s="16"/>
      <c r="O40" s="16"/>
      <c r="P40" s="17"/>
      <c r="Q40" s="16"/>
    </row>
    <row r="41" spans="1:17" ht="18" customHeight="1" outlineLevel="1" x14ac:dyDescent="0.2">
      <c r="A41" s="51"/>
      <c r="B41" s="369"/>
      <c r="C41" s="74" t="s">
        <v>29</v>
      </c>
      <c r="D41" s="75" t="s">
        <v>25</v>
      </c>
      <c r="E41" s="76" t="s">
        <v>26</v>
      </c>
      <c r="F41" s="76" t="s">
        <v>30</v>
      </c>
      <c r="G41" s="77">
        <v>8</v>
      </c>
      <c r="H41" s="78">
        <v>584.25</v>
      </c>
      <c r="I41" s="78">
        <v>4674</v>
      </c>
      <c r="J41" s="79"/>
      <c r="K41" s="78">
        <v>4674</v>
      </c>
      <c r="L41" s="60"/>
      <c r="M41" s="16"/>
      <c r="N41" s="16"/>
      <c r="O41" s="16"/>
      <c r="P41" s="17"/>
      <c r="Q41" s="16"/>
    </row>
    <row r="42" spans="1:17" ht="18" customHeight="1" outlineLevel="1" x14ac:dyDescent="0.2">
      <c r="A42" s="51"/>
      <c r="B42" s="80" t="s">
        <v>35</v>
      </c>
      <c r="C42" s="74" t="s">
        <v>32</v>
      </c>
      <c r="D42" s="75" t="s">
        <v>53</v>
      </c>
      <c r="E42" s="76" t="s">
        <v>54</v>
      </c>
      <c r="F42" s="76" t="s">
        <v>30</v>
      </c>
      <c r="G42" s="77">
        <v>8</v>
      </c>
      <c r="H42" s="78">
        <v>1203.375</v>
      </c>
      <c r="I42" s="78">
        <v>9627</v>
      </c>
      <c r="J42" s="79"/>
      <c r="K42" s="78">
        <v>9627</v>
      </c>
      <c r="L42" s="60"/>
      <c r="M42" s="16"/>
      <c r="N42" s="16"/>
      <c r="O42" s="16"/>
      <c r="P42" s="17"/>
      <c r="Q42" s="16"/>
    </row>
    <row r="43" spans="1:17" ht="18" customHeight="1" outlineLevel="1" x14ac:dyDescent="0.2">
      <c r="A43" s="51"/>
      <c r="B43" s="80" t="s">
        <v>38</v>
      </c>
      <c r="C43" s="74" t="s">
        <v>39</v>
      </c>
      <c r="D43" s="75" t="s">
        <v>33</v>
      </c>
      <c r="E43" s="76" t="s">
        <v>34</v>
      </c>
      <c r="F43" s="76" t="s">
        <v>30</v>
      </c>
      <c r="G43" s="77">
        <v>16</v>
      </c>
      <c r="H43" s="78">
        <v>1014.375</v>
      </c>
      <c r="I43" s="78">
        <v>16230</v>
      </c>
      <c r="J43" s="79"/>
      <c r="K43" s="78">
        <v>16230</v>
      </c>
      <c r="L43" s="60"/>
      <c r="M43" s="16"/>
      <c r="N43" s="16"/>
      <c r="O43" s="16"/>
      <c r="P43" s="17"/>
      <c r="Q43" s="16"/>
    </row>
    <row r="44" spans="1:17" ht="18" customHeight="1" outlineLevel="1" x14ac:dyDescent="0.2">
      <c r="A44" s="51"/>
      <c r="B44" s="80" t="s">
        <v>40</v>
      </c>
      <c r="C44" s="74" t="s">
        <v>41</v>
      </c>
      <c r="D44" s="75" t="s">
        <v>53</v>
      </c>
      <c r="E44" s="76" t="s">
        <v>54</v>
      </c>
      <c r="F44" s="76" t="s">
        <v>27</v>
      </c>
      <c r="G44" s="77">
        <v>8</v>
      </c>
      <c r="H44" s="78">
        <v>1925</v>
      </c>
      <c r="I44" s="78">
        <v>15400</v>
      </c>
      <c r="J44" s="79"/>
      <c r="K44" s="78">
        <v>15400</v>
      </c>
      <c r="L44" s="60"/>
      <c r="M44" s="16"/>
      <c r="N44" s="16"/>
      <c r="O44" s="16"/>
      <c r="P44" s="17"/>
      <c r="Q44" s="16"/>
    </row>
    <row r="45" spans="1:17" ht="18" hidden="1" customHeight="1" outlineLevel="1" x14ac:dyDescent="0.2">
      <c r="A45" s="51"/>
      <c r="B45" s="80"/>
      <c r="C45" s="74"/>
      <c r="D45" s="75"/>
      <c r="E45" s="76" t="s">
        <v>47</v>
      </c>
      <c r="F45" s="76"/>
      <c r="G45" s="77"/>
      <c r="H45" s="78" t="s">
        <v>47</v>
      </c>
      <c r="I45" s="78">
        <v>0</v>
      </c>
      <c r="J45" s="79">
        <v>0.85</v>
      </c>
      <c r="K45" s="78">
        <v>0</v>
      </c>
      <c r="L45" s="60"/>
      <c r="M45" s="16"/>
      <c r="N45" s="16"/>
      <c r="O45" s="16"/>
      <c r="P45" s="17"/>
      <c r="Q45" s="16"/>
    </row>
    <row r="46" spans="1:17" ht="18" hidden="1" customHeight="1" outlineLevel="1" x14ac:dyDescent="0.2">
      <c r="A46" s="51"/>
      <c r="B46" s="80"/>
      <c r="C46" s="74"/>
      <c r="D46" s="75"/>
      <c r="E46" s="76" t="s">
        <v>47</v>
      </c>
      <c r="F46" s="76"/>
      <c r="G46" s="77"/>
      <c r="H46" s="78" t="s">
        <v>47</v>
      </c>
      <c r="I46" s="78">
        <v>0</v>
      </c>
      <c r="J46" s="79">
        <v>0.85</v>
      </c>
      <c r="K46" s="78">
        <v>0</v>
      </c>
      <c r="L46" s="60"/>
      <c r="M46" s="16"/>
      <c r="N46" s="16"/>
      <c r="O46" s="16"/>
      <c r="P46" s="17"/>
      <c r="Q46" s="16"/>
    </row>
    <row r="47" spans="1:17" ht="18" hidden="1" customHeight="1" outlineLevel="1" x14ac:dyDescent="0.2">
      <c r="A47" s="51"/>
      <c r="B47" s="80"/>
      <c r="C47" s="74"/>
      <c r="D47" s="75"/>
      <c r="E47" s="76" t="s">
        <v>47</v>
      </c>
      <c r="F47" s="76"/>
      <c r="G47" s="77"/>
      <c r="H47" s="78" t="s">
        <v>47</v>
      </c>
      <c r="I47" s="78">
        <v>0</v>
      </c>
      <c r="J47" s="79">
        <v>0.85</v>
      </c>
      <c r="K47" s="78">
        <v>0</v>
      </c>
      <c r="L47" s="60"/>
      <c r="M47" s="16"/>
      <c r="N47" s="16"/>
      <c r="O47" s="16"/>
      <c r="P47" s="17"/>
      <c r="Q47" s="16"/>
    </row>
    <row r="48" spans="1:17" ht="18" hidden="1" customHeight="1" outlineLevel="1" x14ac:dyDescent="0.2">
      <c r="A48" s="51"/>
      <c r="B48" s="80"/>
      <c r="C48" s="74"/>
      <c r="D48" s="75"/>
      <c r="E48" s="76" t="s">
        <v>47</v>
      </c>
      <c r="F48" s="76"/>
      <c r="G48" s="77"/>
      <c r="H48" s="78" t="s">
        <v>47</v>
      </c>
      <c r="I48" s="78">
        <v>0</v>
      </c>
      <c r="J48" s="79">
        <v>0.85</v>
      </c>
      <c r="K48" s="78">
        <v>0</v>
      </c>
      <c r="L48" s="60"/>
      <c r="M48" s="16"/>
      <c r="N48" s="16"/>
      <c r="O48" s="16"/>
      <c r="P48" s="17"/>
      <c r="Q48" s="16"/>
    </row>
    <row r="49" spans="1:17" ht="18" hidden="1" customHeight="1" outlineLevel="1" x14ac:dyDescent="0.2">
      <c r="A49" s="51"/>
      <c r="B49" s="80"/>
      <c r="C49" s="74"/>
      <c r="D49" s="75"/>
      <c r="E49" s="76" t="s">
        <v>47</v>
      </c>
      <c r="F49" s="76"/>
      <c r="G49" s="77"/>
      <c r="H49" s="78" t="s">
        <v>47</v>
      </c>
      <c r="I49" s="78">
        <v>0</v>
      </c>
      <c r="J49" s="79">
        <v>0.85</v>
      </c>
      <c r="K49" s="78">
        <v>0</v>
      </c>
      <c r="L49" s="60"/>
      <c r="M49" s="16"/>
      <c r="N49" s="16"/>
      <c r="O49" s="16"/>
      <c r="P49" s="17"/>
      <c r="Q49" s="16"/>
    </row>
    <row r="50" spans="1:17" ht="18" hidden="1" customHeight="1" outlineLevel="1" x14ac:dyDescent="0.2">
      <c r="A50" s="51"/>
      <c r="B50" s="80"/>
      <c r="C50" s="74"/>
      <c r="D50" s="75"/>
      <c r="E50" s="76" t="s">
        <v>47</v>
      </c>
      <c r="F50" s="76"/>
      <c r="G50" s="77"/>
      <c r="H50" s="78" t="s">
        <v>47</v>
      </c>
      <c r="I50" s="78">
        <v>0</v>
      </c>
      <c r="J50" s="79">
        <v>0.85</v>
      </c>
      <c r="K50" s="78">
        <v>0</v>
      </c>
      <c r="L50" s="60"/>
      <c r="M50" s="16"/>
      <c r="N50" s="16"/>
      <c r="O50" s="16"/>
      <c r="P50" s="17"/>
      <c r="Q50" s="16"/>
    </row>
    <row r="51" spans="1:17" ht="18" hidden="1" customHeight="1" outlineLevel="1" x14ac:dyDescent="0.2">
      <c r="A51" s="51"/>
      <c r="B51" s="80"/>
      <c r="C51" s="74"/>
      <c r="D51" s="75"/>
      <c r="E51" s="76" t="s">
        <v>47</v>
      </c>
      <c r="F51" s="76"/>
      <c r="G51" s="77"/>
      <c r="H51" s="78" t="s">
        <v>47</v>
      </c>
      <c r="I51" s="78">
        <v>0</v>
      </c>
      <c r="J51" s="79">
        <v>0.85</v>
      </c>
      <c r="K51" s="78">
        <v>0</v>
      </c>
      <c r="L51" s="60"/>
      <c r="M51" s="16"/>
      <c r="N51" s="16"/>
      <c r="O51" s="16"/>
      <c r="P51" s="17"/>
      <c r="Q51" s="16"/>
    </row>
    <row r="52" spans="1:17" ht="18" hidden="1" customHeight="1" outlineLevel="1" x14ac:dyDescent="0.2">
      <c r="A52" s="51"/>
      <c r="B52" s="80"/>
      <c r="C52" s="74"/>
      <c r="D52" s="75"/>
      <c r="E52" s="76" t="s">
        <v>47</v>
      </c>
      <c r="F52" s="76"/>
      <c r="G52" s="77"/>
      <c r="H52" s="78" t="s">
        <v>47</v>
      </c>
      <c r="I52" s="78">
        <v>0</v>
      </c>
      <c r="J52" s="79">
        <v>0.85</v>
      </c>
      <c r="K52" s="78">
        <v>0</v>
      </c>
      <c r="L52" s="60"/>
      <c r="M52" s="16"/>
      <c r="N52" s="16"/>
      <c r="O52" s="16"/>
      <c r="P52" s="17"/>
      <c r="Q52" s="16"/>
    </row>
    <row r="53" spans="1:17" ht="26.25" customHeight="1" x14ac:dyDescent="0.2">
      <c r="A53" s="6"/>
      <c r="B53" s="7"/>
      <c r="C53" s="8"/>
      <c r="D53" s="9"/>
      <c r="E53" s="8"/>
      <c r="F53" s="8"/>
      <c r="G53" s="1"/>
      <c r="H53" s="81" t="s">
        <v>47</v>
      </c>
      <c r="I53" s="12"/>
      <c r="J53" s="1"/>
      <c r="K53" s="14"/>
      <c r="L53" s="73"/>
      <c r="M53" s="16"/>
      <c r="N53" s="16"/>
      <c r="O53" s="16"/>
      <c r="P53" s="17"/>
      <c r="Q53" s="16"/>
    </row>
    <row r="54" spans="1:17" ht="23.25" customHeight="1" x14ac:dyDescent="0.2">
      <c r="A54" s="6"/>
      <c r="B54" s="35" t="s">
        <v>55</v>
      </c>
      <c r="C54" s="36"/>
      <c r="D54" s="37"/>
      <c r="E54" s="36"/>
      <c r="F54" s="36"/>
      <c r="G54" s="38"/>
      <c r="H54" s="39"/>
      <c r="I54" s="40">
        <v>112392</v>
      </c>
      <c r="J54" s="38"/>
      <c r="K54" s="40">
        <v>112392</v>
      </c>
      <c r="L54" s="41"/>
      <c r="M54" s="16"/>
      <c r="N54" s="16"/>
      <c r="O54" s="16"/>
      <c r="P54" s="17"/>
      <c r="Q54" s="16"/>
    </row>
    <row r="55" spans="1:17" ht="13.5" outlineLevel="1" x14ac:dyDescent="0.2">
      <c r="A55" s="42"/>
      <c r="B55" s="43" t="s">
        <v>13</v>
      </c>
      <c r="C55" s="44" t="s">
        <v>14</v>
      </c>
      <c r="D55" s="45" t="s">
        <v>15</v>
      </c>
      <c r="E55" s="44" t="s">
        <v>16</v>
      </c>
      <c r="F55" s="44" t="s">
        <v>17</v>
      </c>
      <c r="G55" s="46" t="s">
        <v>18</v>
      </c>
      <c r="H55" s="47" t="s">
        <v>19</v>
      </c>
      <c r="I55" s="47" t="s">
        <v>20</v>
      </c>
      <c r="J55" s="46" t="s">
        <v>21</v>
      </c>
      <c r="K55" s="48" t="s">
        <v>22</v>
      </c>
      <c r="L55" s="49"/>
      <c r="M55" s="50"/>
      <c r="N55" s="50"/>
      <c r="O55" s="50"/>
      <c r="P55" s="17"/>
      <c r="Q55" s="50"/>
    </row>
    <row r="56" spans="1:17" ht="18" customHeight="1" outlineLevel="1" x14ac:dyDescent="0.2">
      <c r="A56" s="51"/>
      <c r="B56" s="368" t="s">
        <v>49</v>
      </c>
      <c r="C56" s="74" t="s">
        <v>32</v>
      </c>
      <c r="D56" s="75" t="s">
        <v>33</v>
      </c>
      <c r="E56" s="76" t="s">
        <v>34</v>
      </c>
      <c r="F56" s="76" t="s">
        <v>30</v>
      </c>
      <c r="G56" s="77">
        <v>90</v>
      </c>
      <c r="H56" s="78">
        <v>832.5</v>
      </c>
      <c r="I56" s="78">
        <v>74925</v>
      </c>
      <c r="J56" s="79"/>
      <c r="K56" s="78">
        <v>74925</v>
      </c>
      <c r="L56" s="60"/>
      <c r="M56" s="16"/>
      <c r="N56" s="16"/>
      <c r="O56" s="16"/>
      <c r="P56" s="17"/>
      <c r="Q56" s="16"/>
    </row>
    <row r="57" spans="1:17" ht="18" customHeight="1" outlineLevel="1" x14ac:dyDescent="0.2">
      <c r="A57" s="51"/>
      <c r="B57" s="369"/>
      <c r="C57" s="74" t="s">
        <v>29</v>
      </c>
      <c r="D57" s="75" t="s">
        <v>25</v>
      </c>
      <c r="E57" s="76" t="s">
        <v>26</v>
      </c>
      <c r="F57" s="76" t="s">
        <v>30</v>
      </c>
      <c r="G57" s="77">
        <v>8</v>
      </c>
      <c r="H57" s="78">
        <v>591</v>
      </c>
      <c r="I57" s="78">
        <v>4728</v>
      </c>
      <c r="J57" s="79"/>
      <c r="K57" s="78">
        <v>4728</v>
      </c>
      <c r="L57" s="60"/>
      <c r="M57" s="16"/>
      <c r="N57" s="16"/>
      <c r="O57" s="16"/>
      <c r="P57" s="17"/>
      <c r="Q57" s="16"/>
    </row>
    <row r="58" spans="1:17" ht="18" customHeight="1" outlineLevel="1" x14ac:dyDescent="0.2">
      <c r="A58" s="51"/>
      <c r="B58" s="80" t="s">
        <v>35</v>
      </c>
      <c r="C58" s="74" t="s">
        <v>32</v>
      </c>
      <c r="D58" s="75" t="s">
        <v>56</v>
      </c>
      <c r="E58" s="76" t="s">
        <v>57</v>
      </c>
      <c r="F58" s="76" t="s">
        <v>30</v>
      </c>
      <c r="G58" s="77">
        <v>8</v>
      </c>
      <c r="H58" s="78">
        <v>933.375</v>
      </c>
      <c r="I58" s="78">
        <v>7467</v>
      </c>
      <c r="J58" s="79"/>
      <c r="K58" s="78">
        <v>7467</v>
      </c>
      <c r="L58" s="60"/>
      <c r="M58" s="16"/>
      <c r="N58" s="16"/>
      <c r="O58" s="16"/>
      <c r="P58" s="17"/>
      <c r="Q58" s="16"/>
    </row>
    <row r="59" spans="1:17" ht="18" customHeight="1" outlineLevel="1" x14ac:dyDescent="0.2">
      <c r="A59" s="51"/>
      <c r="B59" s="80" t="s">
        <v>38</v>
      </c>
      <c r="C59" s="74" t="s">
        <v>39</v>
      </c>
      <c r="D59" s="75" t="s">
        <v>33</v>
      </c>
      <c r="E59" s="76" t="s">
        <v>34</v>
      </c>
      <c r="F59" s="76" t="s">
        <v>30</v>
      </c>
      <c r="G59" s="77">
        <v>16</v>
      </c>
      <c r="H59" s="78">
        <v>832.5</v>
      </c>
      <c r="I59" s="78">
        <v>13320</v>
      </c>
      <c r="J59" s="79"/>
      <c r="K59" s="78">
        <v>13320</v>
      </c>
      <c r="L59" s="60"/>
      <c r="M59" s="16"/>
      <c r="N59" s="16"/>
      <c r="O59" s="16"/>
      <c r="P59" s="17"/>
      <c r="Q59" s="16"/>
    </row>
    <row r="60" spans="1:17" ht="18" customHeight="1" outlineLevel="1" x14ac:dyDescent="0.2">
      <c r="A60" s="51"/>
      <c r="B60" s="80" t="s">
        <v>40</v>
      </c>
      <c r="C60" s="74" t="s">
        <v>41</v>
      </c>
      <c r="D60" s="75" t="s">
        <v>56</v>
      </c>
      <c r="E60" s="76" t="s">
        <v>57</v>
      </c>
      <c r="F60" s="76" t="s">
        <v>27</v>
      </c>
      <c r="G60" s="77">
        <v>8</v>
      </c>
      <c r="H60" s="78">
        <v>1494</v>
      </c>
      <c r="I60" s="78">
        <v>11952</v>
      </c>
      <c r="J60" s="79"/>
      <c r="K60" s="78">
        <v>11952</v>
      </c>
      <c r="L60" s="60"/>
      <c r="M60" s="16"/>
      <c r="N60" s="16"/>
      <c r="O60" s="16"/>
      <c r="P60" s="17"/>
      <c r="Q60" s="16"/>
    </row>
    <row r="61" spans="1:17" ht="18" hidden="1" customHeight="1" outlineLevel="1" x14ac:dyDescent="0.2">
      <c r="A61" s="51"/>
      <c r="B61" s="80"/>
      <c r="C61" s="74"/>
      <c r="D61" s="75"/>
      <c r="E61" s="76" t="s">
        <v>47</v>
      </c>
      <c r="F61" s="76"/>
      <c r="G61" s="77"/>
      <c r="H61" s="78" t="s">
        <v>47</v>
      </c>
      <c r="I61" s="78">
        <v>0</v>
      </c>
      <c r="J61" s="79">
        <v>0.85</v>
      </c>
      <c r="K61" s="78">
        <v>0</v>
      </c>
      <c r="L61" s="60"/>
      <c r="M61" s="16"/>
      <c r="N61" s="16"/>
      <c r="O61" s="16"/>
      <c r="P61" s="17"/>
      <c r="Q61" s="16"/>
    </row>
    <row r="62" spans="1:17" ht="18" hidden="1" customHeight="1" outlineLevel="1" x14ac:dyDescent="0.2">
      <c r="A62" s="51"/>
      <c r="B62" s="80"/>
      <c r="C62" s="74"/>
      <c r="D62" s="75"/>
      <c r="E62" s="76" t="s">
        <v>47</v>
      </c>
      <c r="F62" s="76"/>
      <c r="G62" s="77"/>
      <c r="H62" s="78" t="s">
        <v>47</v>
      </c>
      <c r="I62" s="78">
        <v>0</v>
      </c>
      <c r="J62" s="79">
        <v>0.85</v>
      </c>
      <c r="K62" s="78">
        <v>0</v>
      </c>
      <c r="L62" s="60"/>
      <c r="M62" s="16"/>
      <c r="N62" s="16"/>
      <c r="O62" s="16"/>
      <c r="P62" s="17"/>
      <c r="Q62" s="16"/>
    </row>
    <row r="63" spans="1:17" ht="18" hidden="1" customHeight="1" outlineLevel="1" x14ac:dyDescent="0.2">
      <c r="A63" s="51"/>
      <c r="B63" s="80"/>
      <c r="C63" s="74"/>
      <c r="D63" s="75"/>
      <c r="E63" s="76" t="s">
        <v>47</v>
      </c>
      <c r="F63" s="76"/>
      <c r="G63" s="77"/>
      <c r="H63" s="78" t="s">
        <v>47</v>
      </c>
      <c r="I63" s="78">
        <v>0</v>
      </c>
      <c r="J63" s="79">
        <v>0.85</v>
      </c>
      <c r="K63" s="78">
        <v>0</v>
      </c>
      <c r="L63" s="60"/>
      <c r="M63" s="16"/>
      <c r="N63" s="16"/>
      <c r="O63" s="16"/>
      <c r="P63" s="17"/>
      <c r="Q63" s="16"/>
    </row>
    <row r="64" spans="1:17" ht="18" hidden="1" customHeight="1" outlineLevel="1" x14ac:dyDescent="0.2">
      <c r="A64" s="51"/>
      <c r="B64" s="80"/>
      <c r="C64" s="74"/>
      <c r="D64" s="75"/>
      <c r="E64" s="76" t="s">
        <v>47</v>
      </c>
      <c r="F64" s="76"/>
      <c r="G64" s="77"/>
      <c r="H64" s="78" t="s">
        <v>47</v>
      </c>
      <c r="I64" s="78">
        <v>0</v>
      </c>
      <c r="J64" s="79">
        <v>0.85</v>
      </c>
      <c r="K64" s="78">
        <v>0</v>
      </c>
      <c r="L64" s="60"/>
      <c r="M64" s="16"/>
      <c r="N64" s="16"/>
      <c r="O64" s="16"/>
      <c r="P64" s="17"/>
      <c r="Q64" s="16"/>
    </row>
    <row r="65" spans="1:17" ht="18" hidden="1" customHeight="1" outlineLevel="1" x14ac:dyDescent="0.2">
      <c r="A65" s="51"/>
      <c r="B65" s="80"/>
      <c r="C65" s="74"/>
      <c r="D65" s="75"/>
      <c r="E65" s="76" t="s">
        <v>47</v>
      </c>
      <c r="F65" s="76"/>
      <c r="G65" s="77"/>
      <c r="H65" s="78" t="s">
        <v>47</v>
      </c>
      <c r="I65" s="78">
        <v>0</v>
      </c>
      <c r="J65" s="79">
        <v>0.85</v>
      </c>
      <c r="K65" s="78">
        <v>0</v>
      </c>
      <c r="L65" s="60"/>
      <c r="M65" s="16"/>
      <c r="N65" s="16"/>
      <c r="O65" s="16"/>
      <c r="P65" s="17"/>
      <c r="Q65" s="16"/>
    </row>
    <row r="66" spans="1:17" ht="18" hidden="1" customHeight="1" outlineLevel="1" x14ac:dyDescent="0.2">
      <c r="A66" s="51"/>
      <c r="B66" s="80"/>
      <c r="C66" s="74"/>
      <c r="D66" s="75"/>
      <c r="E66" s="76" t="s">
        <v>47</v>
      </c>
      <c r="F66" s="76"/>
      <c r="G66" s="77"/>
      <c r="H66" s="78" t="s">
        <v>47</v>
      </c>
      <c r="I66" s="78">
        <v>0</v>
      </c>
      <c r="J66" s="79">
        <v>0.85</v>
      </c>
      <c r="K66" s="78">
        <v>0</v>
      </c>
      <c r="L66" s="60"/>
      <c r="M66" s="16"/>
      <c r="N66" s="16"/>
      <c r="O66" s="16"/>
      <c r="P66" s="17"/>
      <c r="Q66" s="16"/>
    </row>
    <row r="67" spans="1:17" ht="18" hidden="1" customHeight="1" outlineLevel="1" x14ac:dyDescent="0.2">
      <c r="A67" s="51"/>
      <c r="B67" s="80"/>
      <c r="C67" s="74"/>
      <c r="D67" s="75"/>
      <c r="E67" s="76" t="s">
        <v>47</v>
      </c>
      <c r="F67" s="76"/>
      <c r="G67" s="77"/>
      <c r="H67" s="78" t="s">
        <v>47</v>
      </c>
      <c r="I67" s="78">
        <v>0</v>
      </c>
      <c r="J67" s="79">
        <v>0.85</v>
      </c>
      <c r="K67" s="78">
        <v>0</v>
      </c>
      <c r="L67" s="60"/>
      <c r="M67" s="16"/>
      <c r="N67" s="16"/>
      <c r="O67" s="16"/>
      <c r="P67" s="17"/>
      <c r="Q67" s="16"/>
    </row>
    <row r="68" spans="1:17" ht="18" hidden="1" customHeight="1" outlineLevel="1" x14ac:dyDescent="0.2">
      <c r="A68" s="51"/>
      <c r="B68" s="80"/>
      <c r="C68" s="74"/>
      <c r="D68" s="75"/>
      <c r="E68" s="76" t="s">
        <v>47</v>
      </c>
      <c r="F68" s="76"/>
      <c r="G68" s="77"/>
      <c r="H68" s="78" t="s">
        <v>47</v>
      </c>
      <c r="I68" s="78">
        <v>0</v>
      </c>
      <c r="J68" s="79">
        <v>0.85</v>
      </c>
      <c r="K68" s="78">
        <v>0</v>
      </c>
      <c r="L68" s="60"/>
      <c r="M68" s="16"/>
      <c r="N68" s="16"/>
      <c r="O68" s="16"/>
      <c r="P68" s="17"/>
      <c r="Q68" s="16"/>
    </row>
    <row r="69" spans="1:17" ht="18" hidden="1" customHeight="1" outlineLevel="1" x14ac:dyDescent="0.2">
      <c r="A69" s="51"/>
      <c r="B69" s="80"/>
      <c r="C69" s="74"/>
      <c r="D69" s="75"/>
      <c r="E69" s="76" t="s">
        <v>47</v>
      </c>
      <c r="F69" s="76"/>
      <c r="G69" s="77"/>
      <c r="H69" s="78" t="s">
        <v>47</v>
      </c>
      <c r="I69" s="78">
        <v>0</v>
      </c>
      <c r="J69" s="79">
        <v>0.85</v>
      </c>
      <c r="K69" s="78">
        <v>0</v>
      </c>
      <c r="L69" s="60"/>
      <c r="M69" s="16"/>
      <c r="N69" s="16"/>
      <c r="O69" s="16"/>
      <c r="P69" s="17"/>
      <c r="Q69" s="16"/>
    </row>
    <row r="70" spans="1:17" ht="26.25" customHeight="1" x14ac:dyDescent="0.2">
      <c r="A70" s="6"/>
      <c r="B70" s="7"/>
      <c r="C70" s="8"/>
      <c r="D70" s="9"/>
      <c r="E70" s="8"/>
      <c r="F70" s="8"/>
      <c r="G70" s="1"/>
      <c r="H70" s="34"/>
      <c r="I70" s="12"/>
      <c r="J70" s="1"/>
      <c r="K70" s="14"/>
      <c r="L70" s="73"/>
      <c r="M70" s="16"/>
      <c r="N70" s="16"/>
      <c r="O70" s="16"/>
      <c r="P70" s="17"/>
      <c r="Q70" s="16"/>
    </row>
    <row r="71" spans="1:17" ht="23.25" hidden="1" customHeight="1" collapsed="1" x14ac:dyDescent="0.2">
      <c r="A71" s="6"/>
      <c r="B71" s="82" t="s">
        <v>58</v>
      </c>
      <c r="C71" s="83"/>
      <c r="D71" s="84"/>
      <c r="E71" s="83"/>
      <c r="F71" s="83"/>
      <c r="G71" s="85"/>
      <c r="H71" s="86"/>
      <c r="I71" s="87">
        <v>0</v>
      </c>
      <c r="J71" s="85"/>
      <c r="K71" s="87">
        <v>0</v>
      </c>
      <c r="L71" s="41"/>
      <c r="M71" s="16"/>
      <c r="N71" s="16"/>
      <c r="O71" s="16"/>
      <c r="P71" s="17"/>
      <c r="Q71" s="16"/>
    </row>
    <row r="72" spans="1:17" ht="13.5" hidden="1" outlineLevel="1" x14ac:dyDescent="0.2">
      <c r="A72" s="42"/>
      <c r="B72" s="43" t="s">
        <v>13</v>
      </c>
      <c r="C72" s="44" t="s">
        <v>14</v>
      </c>
      <c r="D72" s="44" t="s">
        <v>59</v>
      </c>
      <c r="E72" s="44"/>
      <c r="F72" s="44"/>
      <c r="G72" s="46" t="s">
        <v>60</v>
      </c>
      <c r="H72" s="47" t="s">
        <v>61</v>
      </c>
      <c r="I72" s="47" t="s">
        <v>20</v>
      </c>
      <c r="J72" s="46" t="s">
        <v>21</v>
      </c>
      <c r="K72" s="48" t="s">
        <v>22</v>
      </c>
      <c r="L72" s="49"/>
      <c r="M72" s="50"/>
      <c r="N72" s="50"/>
      <c r="O72" s="50"/>
      <c r="P72" s="17"/>
      <c r="Q72" s="50"/>
    </row>
    <row r="73" spans="1:17" ht="18" hidden="1" customHeight="1" outlineLevel="1" x14ac:dyDescent="0.2">
      <c r="A73" s="51"/>
      <c r="B73" s="80"/>
      <c r="C73" s="74"/>
      <c r="D73" s="75"/>
      <c r="E73" s="76"/>
      <c r="F73" s="74"/>
      <c r="G73" s="77"/>
      <c r="H73" s="78" t="s">
        <v>47</v>
      </c>
      <c r="I73" s="78">
        <v>0</v>
      </c>
      <c r="J73" s="79">
        <v>0</v>
      </c>
      <c r="K73" s="78">
        <v>0</v>
      </c>
      <c r="L73" s="60"/>
      <c r="M73" s="16"/>
      <c r="N73" s="16"/>
      <c r="O73" s="16"/>
      <c r="P73" s="17"/>
      <c r="Q73" s="16"/>
    </row>
    <row r="74" spans="1:17" ht="18" hidden="1" customHeight="1" outlineLevel="1" x14ac:dyDescent="0.2">
      <c r="A74" s="51"/>
      <c r="B74" s="80"/>
      <c r="C74" s="74"/>
      <c r="D74" s="75"/>
      <c r="E74" s="76"/>
      <c r="F74" s="74"/>
      <c r="G74" s="77"/>
      <c r="H74" s="78" t="s">
        <v>47</v>
      </c>
      <c r="I74" s="78">
        <v>0</v>
      </c>
      <c r="J74" s="79">
        <v>0</v>
      </c>
      <c r="K74" s="78">
        <v>0</v>
      </c>
      <c r="L74" s="60"/>
      <c r="M74" s="16"/>
      <c r="N74" s="16"/>
      <c r="O74" s="16"/>
      <c r="P74" s="17"/>
      <c r="Q74" s="16"/>
    </row>
    <row r="75" spans="1:17" ht="18" hidden="1" customHeight="1" outlineLevel="1" x14ac:dyDescent="0.2">
      <c r="A75" s="51"/>
      <c r="B75" s="80"/>
      <c r="C75" s="74"/>
      <c r="D75" s="88"/>
      <c r="E75" s="76"/>
      <c r="F75" s="74"/>
      <c r="G75" s="77"/>
      <c r="H75" s="78" t="s">
        <v>47</v>
      </c>
      <c r="I75" s="78">
        <v>0</v>
      </c>
      <c r="J75" s="79">
        <v>0</v>
      </c>
      <c r="K75" s="78">
        <v>0</v>
      </c>
      <c r="L75" s="60"/>
      <c r="M75" s="16"/>
      <c r="N75" s="16"/>
      <c r="O75" s="16"/>
      <c r="P75" s="17"/>
      <c r="Q75" s="16"/>
    </row>
    <row r="76" spans="1:17" ht="26.25" hidden="1" customHeight="1" x14ac:dyDescent="0.2">
      <c r="A76" s="6"/>
      <c r="B76" s="7"/>
      <c r="C76" s="8"/>
      <c r="D76" s="9"/>
      <c r="E76" s="8"/>
      <c r="F76" s="8"/>
      <c r="G76" s="1"/>
      <c r="H76" s="34"/>
      <c r="I76" s="12"/>
      <c r="J76" s="1"/>
      <c r="K76" s="14"/>
      <c r="L76" s="73"/>
      <c r="M76" s="16"/>
      <c r="N76" s="16"/>
      <c r="O76" s="16"/>
      <c r="P76" s="17"/>
      <c r="Q76" s="16"/>
    </row>
    <row r="77" spans="1:17" ht="23.25" hidden="1" customHeight="1" x14ac:dyDescent="0.2">
      <c r="A77" s="6"/>
      <c r="B77" s="89" t="s">
        <v>62</v>
      </c>
      <c r="C77" s="90"/>
      <c r="D77" s="91"/>
      <c r="E77" s="90"/>
      <c r="F77" s="90"/>
      <c r="G77" s="92"/>
      <c r="H77" s="93"/>
      <c r="I77" s="94">
        <v>0</v>
      </c>
      <c r="J77" s="92"/>
      <c r="K77" s="94">
        <v>0</v>
      </c>
      <c r="L77" s="41"/>
      <c r="M77" s="16"/>
      <c r="N77" s="16"/>
      <c r="O77" s="16"/>
      <c r="P77" s="17"/>
      <c r="Q77" s="16"/>
    </row>
    <row r="78" spans="1:17" ht="13.5" hidden="1" outlineLevel="1" x14ac:dyDescent="0.2">
      <c r="A78" s="42"/>
      <c r="B78" s="43" t="s">
        <v>13</v>
      </c>
      <c r="C78" s="44" t="s">
        <v>14</v>
      </c>
      <c r="D78" s="45" t="s">
        <v>15</v>
      </c>
      <c r="E78" s="44"/>
      <c r="F78" s="44" t="s">
        <v>17</v>
      </c>
      <c r="G78" s="46" t="s">
        <v>18</v>
      </c>
      <c r="H78" s="47" t="s">
        <v>19</v>
      </c>
      <c r="I78" s="47" t="s">
        <v>20</v>
      </c>
      <c r="J78" s="46" t="s">
        <v>21</v>
      </c>
      <c r="K78" s="48" t="s">
        <v>22</v>
      </c>
      <c r="L78" s="49"/>
      <c r="M78" s="50"/>
      <c r="N78" s="50"/>
      <c r="O78" s="50"/>
      <c r="P78" s="17"/>
      <c r="Q78" s="50"/>
    </row>
    <row r="79" spans="1:17" ht="18" hidden="1" customHeight="1" outlineLevel="1" x14ac:dyDescent="0.2">
      <c r="A79" s="51"/>
      <c r="B79" s="368" t="s">
        <v>63</v>
      </c>
      <c r="C79" s="74" t="s">
        <v>64</v>
      </c>
      <c r="D79" s="75" t="s">
        <v>65</v>
      </c>
      <c r="E79" s="76"/>
      <c r="F79" s="74" t="s">
        <v>30</v>
      </c>
      <c r="G79" s="77"/>
      <c r="H79" s="78" t="s">
        <v>47</v>
      </c>
      <c r="I79" s="78">
        <v>0</v>
      </c>
      <c r="J79" s="79"/>
      <c r="K79" s="78">
        <v>0</v>
      </c>
      <c r="L79" s="60"/>
      <c r="M79" s="16"/>
      <c r="N79" s="16"/>
      <c r="O79" s="16"/>
      <c r="P79" s="17"/>
      <c r="Q79" s="16"/>
    </row>
    <row r="80" spans="1:17" ht="18" hidden="1" customHeight="1" outlineLevel="1" x14ac:dyDescent="0.2">
      <c r="A80" s="51"/>
      <c r="B80" s="369"/>
      <c r="C80" s="74" t="s">
        <v>66</v>
      </c>
      <c r="D80" s="75" t="s">
        <v>65</v>
      </c>
      <c r="E80" s="76"/>
      <c r="F80" s="74" t="s">
        <v>30</v>
      </c>
      <c r="G80" s="77"/>
      <c r="H80" s="78" t="s">
        <v>47</v>
      </c>
      <c r="I80" s="78">
        <v>0</v>
      </c>
      <c r="J80" s="79"/>
      <c r="K80" s="78">
        <v>0</v>
      </c>
      <c r="L80" s="60"/>
      <c r="M80" s="16"/>
      <c r="N80" s="16"/>
      <c r="O80" s="16"/>
      <c r="P80" s="17"/>
      <c r="Q80" s="16"/>
    </row>
    <row r="81" spans="1:17" ht="18" hidden="1" customHeight="1" outlineLevel="1" x14ac:dyDescent="0.2">
      <c r="A81" s="51"/>
      <c r="B81" s="368" t="s">
        <v>67</v>
      </c>
      <c r="C81" s="74" t="s">
        <v>64</v>
      </c>
      <c r="D81" s="75" t="s">
        <v>65</v>
      </c>
      <c r="E81" s="76"/>
      <c r="F81" s="74" t="s">
        <v>30</v>
      </c>
      <c r="G81" s="77"/>
      <c r="H81" s="78" t="s">
        <v>47</v>
      </c>
      <c r="I81" s="78">
        <v>0</v>
      </c>
      <c r="J81" s="79"/>
      <c r="K81" s="78">
        <v>0</v>
      </c>
      <c r="L81" s="60"/>
      <c r="M81" s="16"/>
      <c r="N81" s="16"/>
      <c r="O81" s="16"/>
      <c r="P81" s="17"/>
      <c r="Q81" s="16"/>
    </row>
    <row r="82" spans="1:17" ht="18" hidden="1" customHeight="1" outlineLevel="1" x14ac:dyDescent="0.2">
      <c r="A82" s="51"/>
      <c r="B82" s="369"/>
      <c r="C82" s="74" t="s">
        <v>66</v>
      </c>
      <c r="D82" s="75" t="s">
        <v>65</v>
      </c>
      <c r="E82" s="76"/>
      <c r="F82" s="74" t="s">
        <v>30</v>
      </c>
      <c r="G82" s="77"/>
      <c r="H82" s="78" t="s">
        <v>47</v>
      </c>
      <c r="I82" s="78">
        <v>0</v>
      </c>
      <c r="J82" s="79"/>
      <c r="K82" s="78">
        <v>0</v>
      </c>
      <c r="L82" s="60"/>
      <c r="M82" s="16"/>
      <c r="N82" s="16"/>
      <c r="O82" s="16"/>
      <c r="P82" s="17"/>
      <c r="Q82" s="16"/>
    </row>
    <row r="83" spans="1:17" ht="18" hidden="1" customHeight="1" outlineLevel="1" x14ac:dyDescent="0.2">
      <c r="A83" s="51"/>
      <c r="B83" s="80" t="s">
        <v>68</v>
      </c>
      <c r="C83" s="74" t="s">
        <v>69</v>
      </c>
      <c r="D83" s="75" t="s">
        <v>65</v>
      </c>
      <c r="E83" s="76"/>
      <c r="F83" s="74" t="s">
        <v>30</v>
      </c>
      <c r="G83" s="77"/>
      <c r="H83" s="78" t="s">
        <v>47</v>
      </c>
      <c r="I83" s="78">
        <v>0</v>
      </c>
      <c r="J83" s="79"/>
      <c r="K83" s="78">
        <v>0</v>
      </c>
      <c r="L83" s="60"/>
      <c r="M83" s="16"/>
      <c r="N83" s="16"/>
      <c r="O83" s="16"/>
      <c r="P83" s="17"/>
      <c r="Q83" s="16"/>
    </row>
    <row r="84" spans="1:17" ht="26.25" hidden="1" customHeight="1" x14ac:dyDescent="0.2">
      <c r="A84" s="6"/>
      <c r="B84" s="7"/>
      <c r="C84" s="8"/>
      <c r="D84" s="9"/>
      <c r="E84" s="8"/>
      <c r="F84" s="8"/>
      <c r="G84" s="1"/>
      <c r="H84" s="34"/>
      <c r="I84" s="12"/>
      <c r="J84" s="1"/>
      <c r="K84" s="14"/>
      <c r="L84" s="73"/>
      <c r="M84" s="16"/>
      <c r="N84" s="16"/>
      <c r="O84" s="16"/>
      <c r="P84" s="17"/>
      <c r="Q84" s="16"/>
    </row>
    <row r="85" spans="1:17" ht="23.25" hidden="1" customHeight="1" x14ac:dyDescent="0.2">
      <c r="A85" s="6"/>
      <c r="B85" s="89" t="s">
        <v>70</v>
      </c>
      <c r="C85" s="90"/>
      <c r="D85" s="91"/>
      <c r="E85" s="90"/>
      <c r="F85" s="90"/>
      <c r="G85" s="92"/>
      <c r="H85" s="93"/>
      <c r="I85" s="94">
        <v>0</v>
      </c>
      <c r="J85" s="92"/>
      <c r="K85" s="94">
        <v>0</v>
      </c>
      <c r="L85" s="41"/>
      <c r="M85" s="16"/>
      <c r="N85" s="16"/>
      <c r="O85" s="16"/>
      <c r="P85" s="17"/>
      <c r="Q85" s="16"/>
    </row>
    <row r="86" spans="1:17" ht="13.5" hidden="1" outlineLevel="1" x14ac:dyDescent="0.2">
      <c r="A86" s="42"/>
      <c r="B86" s="43" t="s">
        <v>13</v>
      </c>
      <c r="C86" s="44" t="s">
        <v>14</v>
      </c>
      <c r="D86" s="45" t="s">
        <v>15</v>
      </c>
      <c r="E86" s="44"/>
      <c r="F86" s="44" t="s">
        <v>17</v>
      </c>
      <c r="G86" s="46" t="s">
        <v>18</v>
      </c>
      <c r="H86" s="47" t="s">
        <v>19</v>
      </c>
      <c r="I86" s="47" t="s">
        <v>20</v>
      </c>
      <c r="J86" s="46" t="s">
        <v>21</v>
      </c>
      <c r="K86" s="48" t="s">
        <v>22</v>
      </c>
      <c r="L86" s="49"/>
      <c r="M86" s="50"/>
      <c r="N86" s="50"/>
      <c r="O86" s="50"/>
      <c r="P86" s="17"/>
      <c r="Q86" s="50"/>
    </row>
    <row r="87" spans="1:17" ht="18" hidden="1" customHeight="1" outlineLevel="1" x14ac:dyDescent="0.2">
      <c r="A87" s="51"/>
      <c r="B87" s="368" t="s">
        <v>63</v>
      </c>
      <c r="C87" s="74" t="s">
        <v>64</v>
      </c>
      <c r="D87" s="75" t="s">
        <v>65</v>
      </c>
      <c r="E87" s="76"/>
      <c r="F87" s="74" t="s">
        <v>30</v>
      </c>
      <c r="G87" s="77"/>
      <c r="H87" s="78" t="s">
        <v>47</v>
      </c>
      <c r="I87" s="78">
        <v>0</v>
      </c>
      <c r="J87" s="79"/>
      <c r="K87" s="78">
        <v>0</v>
      </c>
      <c r="L87" s="60"/>
      <c r="M87" s="16"/>
      <c r="N87" s="16"/>
      <c r="O87" s="16"/>
      <c r="P87" s="17"/>
      <c r="Q87" s="16"/>
    </row>
    <row r="88" spans="1:17" ht="18" hidden="1" customHeight="1" outlineLevel="1" x14ac:dyDescent="0.2">
      <c r="A88" s="51"/>
      <c r="B88" s="369"/>
      <c r="C88" s="74" t="s">
        <v>66</v>
      </c>
      <c r="D88" s="75" t="s">
        <v>65</v>
      </c>
      <c r="E88" s="76"/>
      <c r="F88" s="74" t="s">
        <v>30</v>
      </c>
      <c r="G88" s="77"/>
      <c r="H88" s="78" t="s">
        <v>47</v>
      </c>
      <c r="I88" s="78">
        <v>0</v>
      </c>
      <c r="J88" s="79"/>
      <c r="K88" s="78">
        <v>0</v>
      </c>
      <c r="L88" s="60"/>
      <c r="M88" s="16"/>
      <c r="N88" s="16"/>
      <c r="O88" s="16"/>
      <c r="P88" s="17"/>
      <c r="Q88" s="16"/>
    </row>
    <row r="89" spans="1:17" ht="18" hidden="1" customHeight="1" outlineLevel="1" x14ac:dyDescent="0.2">
      <c r="A89" s="51"/>
      <c r="B89" s="368" t="s">
        <v>67</v>
      </c>
      <c r="C89" s="74" t="s">
        <v>64</v>
      </c>
      <c r="D89" s="75" t="s">
        <v>65</v>
      </c>
      <c r="E89" s="76"/>
      <c r="F89" s="74" t="s">
        <v>30</v>
      </c>
      <c r="G89" s="77"/>
      <c r="H89" s="78" t="s">
        <v>47</v>
      </c>
      <c r="I89" s="78">
        <v>0</v>
      </c>
      <c r="J89" s="79"/>
      <c r="K89" s="78">
        <v>0</v>
      </c>
      <c r="L89" s="60"/>
      <c r="M89" s="16"/>
      <c r="N89" s="16"/>
      <c r="O89" s="16"/>
      <c r="P89" s="17"/>
      <c r="Q89" s="16"/>
    </row>
    <row r="90" spans="1:17" ht="18" hidden="1" customHeight="1" outlineLevel="1" x14ac:dyDescent="0.2">
      <c r="A90" s="51"/>
      <c r="B90" s="369"/>
      <c r="C90" s="74" t="s">
        <v>66</v>
      </c>
      <c r="D90" s="75" t="s">
        <v>65</v>
      </c>
      <c r="E90" s="76"/>
      <c r="F90" s="74" t="s">
        <v>30</v>
      </c>
      <c r="G90" s="77"/>
      <c r="H90" s="78" t="s">
        <v>47</v>
      </c>
      <c r="I90" s="78">
        <v>0</v>
      </c>
      <c r="J90" s="79"/>
      <c r="K90" s="78">
        <v>0</v>
      </c>
      <c r="L90" s="60"/>
      <c r="M90" s="16"/>
      <c r="N90" s="16"/>
      <c r="O90" s="16"/>
      <c r="P90" s="17"/>
      <c r="Q90" s="16"/>
    </row>
    <row r="91" spans="1:17" ht="18" hidden="1" customHeight="1" outlineLevel="1" x14ac:dyDescent="0.2">
      <c r="A91" s="51"/>
      <c r="B91" s="80" t="s">
        <v>68</v>
      </c>
      <c r="C91" s="74" t="s">
        <v>69</v>
      </c>
      <c r="D91" s="75" t="s">
        <v>65</v>
      </c>
      <c r="E91" s="76"/>
      <c r="F91" s="74" t="s">
        <v>30</v>
      </c>
      <c r="G91" s="77"/>
      <c r="H91" s="78" t="s">
        <v>47</v>
      </c>
      <c r="I91" s="78">
        <v>0</v>
      </c>
      <c r="J91" s="79"/>
      <c r="K91" s="78">
        <v>0</v>
      </c>
      <c r="L91" s="60"/>
      <c r="M91" s="16"/>
      <c r="N91" s="16"/>
      <c r="O91" s="16"/>
      <c r="P91" s="17"/>
      <c r="Q91" s="16"/>
    </row>
    <row r="92" spans="1:17" ht="26.25" hidden="1" customHeight="1" x14ac:dyDescent="0.2">
      <c r="A92" s="6"/>
      <c r="B92" s="7"/>
      <c r="C92" s="8"/>
      <c r="D92" s="9"/>
      <c r="E92" s="8"/>
      <c r="F92" s="8"/>
      <c r="G92" s="1"/>
      <c r="H92" s="34"/>
      <c r="I92" s="12"/>
      <c r="J92" s="1"/>
      <c r="K92" s="14"/>
      <c r="L92" s="73"/>
      <c r="M92" s="16"/>
      <c r="N92" s="16"/>
      <c r="O92" s="16"/>
      <c r="P92" s="17"/>
      <c r="Q92" s="16"/>
    </row>
    <row r="93" spans="1:17" ht="23.25" hidden="1" customHeight="1" x14ac:dyDescent="0.2">
      <c r="A93" s="6"/>
      <c r="B93" s="89" t="s">
        <v>71</v>
      </c>
      <c r="C93" s="90"/>
      <c r="D93" s="91"/>
      <c r="E93" s="90"/>
      <c r="F93" s="90"/>
      <c r="G93" s="92"/>
      <c r="H93" s="93"/>
      <c r="I93" s="94">
        <v>0</v>
      </c>
      <c r="J93" s="92"/>
      <c r="K93" s="94">
        <v>0</v>
      </c>
      <c r="L93" s="41"/>
      <c r="M93" s="16"/>
      <c r="N93" s="16"/>
      <c r="O93" s="16"/>
      <c r="P93" s="17"/>
      <c r="Q93" s="16"/>
    </row>
    <row r="94" spans="1:17" ht="13.5" hidden="1" outlineLevel="1" x14ac:dyDescent="0.2">
      <c r="A94" s="42"/>
      <c r="B94" s="43" t="s">
        <v>13</v>
      </c>
      <c r="C94" s="44" t="s">
        <v>14</v>
      </c>
      <c r="D94" s="45" t="s">
        <v>15</v>
      </c>
      <c r="E94" s="44"/>
      <c r="F94" s="44" t="s">
        <v>17</v>
      </c>
      <c r="G94" s="46" t="s">
        <v>18</v>
      </c>
      <c r="H94" s="47" t="s">
        <v>19</v>
      </c>
      <c r="I94" s="47" t="s">
        <v>20</v>
      </c>
      <c r="J94" s="46" t="s">
        <v>21</v>
      </c>
      <c r="K94" s="48" t="s">
        <v>22</v>
      </c>
      <c r="L94" s="49"/>
      <c r="M94" s="50"/>
      <c r="N94" s="50"/>
      <c r="O94" s="50"/>
      <c r="P94" s="17"/>
      <c r="Q94" s="50"/>
    </row>
    <row r="95" spans="1:17" ht="18" hidden="1" customHeight="1" outlineLevel="1" x14ac:dyDescent="0.2">
      <c r="A95" s="51"/>
      <c r="B95" s="368" t="s">
        <v>63</v>
      </c>
      <c r="C95" s="74" t="s">
        <v>64</v>
      </c>
      <c r="D95" s="75" t="s">
        <v>65</v>
      </c>
      <c r="E95" s="76"/>
      <c r="F95" s="74" t="s">
        <v>30</v>
      </c>
      <c r="G95" s="77"/>
      <c r="H95" s="78" t="s">
        <v>47</v>
      </c>
      <c r="I95" s="78">
        <v>0</v>
      </c>
      <c r="J95" s="79"/>
      <c r="K95" s="78">
        <v>0</v>
      </c>
      <c r="L95" s="60"/>
      <c r="M95" s="16"/>
      <c r="N95" s="16"/>
      <c r="O95" s="16"/>
      <c r="P95" s="17"/>
      <c r="Q95" s="16"/>
    </row>
    <row r="96" spans="1:17" ht="18" hidden="1" customHeight="1" outlineLevel="1" x14ac:dyDescent="0.2">
      <c r="A96" s="51"/>
      <c r="B96" s="369"/>
      <c r="C96" s="74" t="s">
        <v>66</v>
      </c>
      <c r="D96" s="75" t="s">
        <v>65</v>
      </c>
      <c r="E96" s="76"/>
      <c r="F96" s="74" t="s">
        <v>30</v>
      </c>
      <c r="G96" s="77"/>
      <c r="H96" s="78" t="s">
        <v>47</v>
      </c>
      <c r="I96" s="78">
        <v>0</v>
      </c>
      <c r="J96" s="79"/>
      <c r="K96" s="78">
        <v>0</v>
      </c>
      <c r="L96" s="60"/>
      <c r="M96" s="16"/>
      <c r="N96" s="16"/>
      <c r="O96" s="16"/>
      <c r="P96" s="17"/>
      <c r="Q96" s="16"/>
    </row>
    <row r="97" spans="1:17" ht="18" hidden="1" customHeight="1" outlineLevel="1" x14ac:dyDescent="0.2">
      <c r="A97" s="51"/>
      <c r="B97" s="368" t="s">
        <v>67</v>
      </c>
      <c r="C97" s="74" t="s">
        <v>64</v>
      </c>
      <c r="D97" s="75" t="s">
        <v>65</v>
      </c>
      <c r="E97" s="76"/>
      <c r="F97" s="74" t="s">
        <v>30</v>
      </c>
      <c r="G97" s="77"/>
      <c r="H97" s="78" t="s">
        <v>47</v>
      </c>
      <c r="I97" s="78">
        <v>0</v>
      </c>
      <c r="J97" s="79"/>
      <c r="K97" s="78">
        <v>0</v>
      </c>
      <c r="L97" s="60"/>
      <c r="M97" s="16"/>
      <c r="N97" s="16"/>
      <c r="O97" s="16"/>
      <c r="P97" s="17"/>
      <c r="Q97" s="16"/>
    </row>
    <row r="98" spans="1:17" ht="18" hidden="1" customHeight="1" outlineLevel="1" x14ac:dyDescent="0.2">
      <c r="A98" s="51"/>
      <c r="B98" s="369"/>
      <c r="C98" s="74" t="s">
        <v>66</v>
      </c>
      <c r="D98" s="75" t="s">
        <v>65</v>
      </c>
      <c r="E98" s="76"/>
      <c r="F98" s="74" t="s">
        <v>30</v>
      </c>
      <c r="G98" s="77"/>
      <c r="H98" s="78" t="s">
        <v>47</v>
      </c>
      <c r="I98" s="78">
        <v>0</v>
      </c>
      <c r="J98" s="79"/>
      <c r="K98" s="78">
        <v>0</v>
      </c>
      <c r="L98" s="60"/>
      <c r="M98" s="16"/>
      <c r="N98" s="16"/>
      <c r="O98" s="16"/>
      <c r="P98" s="17"/>
      <c r="Q98" s="16"/>
    </row>
    <row r="99" spans="1:17" ht="18" hidden="1" customHeight="1" outlineLevel="1" x14ac:dyDescent="0.2">
      <c r="A99" s="51"/>
      <c r="B99" s="80" t="s">
        <v>68</v>
      </c>
      <c r="C99" s="74" t="s">
        <v>69</v>
      </c>
      <c r="D99" s="75" t="s">
        <v>65</v>
      </c>
      <c r="E99" s="76"/>
      <c r="F99" s="74" t="s">
        <v>30</v>
      </c>
      <c r="G99" s="77"/>
      <c r="H99" s="78" t="s">
        <v>47</v>
      </c>
      <c r="I99" s="78">
        <v>0</v>
      </c>
      <c r="J99" s="79"/>
      <c r="K99" s="78">
        <v>0</v>
      </c>
      <c r="L99" s="60"/>
      <c r="M99" s="16"/>
      <c r="N99" s="16"/>
      <c r="O99" s="16"/>
      <c r="P99" s="17"/>
      <c r="Q99" s="16"/>
    </row>
    <row r="100" spans="1:17" ht="26.25" hidden="1" customHeight="1" x14ac:dyDescent="0.2">
      <c r="A100" s="6"/>
      <c r="B100" s="7"/>
      <c r="C100" s="8"/>
      <c r="D100" s="9"/>
      <c r="E100" s="8"/>
      <c r="F100" s="8"/>
      <c r="G100" s="1"/>
      <c r="H100" s="34"/>
      <c r="I100" s="12"/>
      <c r="J100" s="1"/>
      <c r="K100" s="14"/>
      <c r="L100" s="73"/>
      <c r="M100" s="16"/>
      <c r="N100" s="16"/>
      <c r="O100" s="16"/>
      <c r="P100" s="17"/>
      <c r="Q100" s="16"/>
    </row>
    <row r="101" spans="1:17" ht="23.25" hidden="1" customHeight="1" x14ac:dyDescent="0.2">
      <c r="A101" s="6"/>
      <c r="B101" s="89" t="s">
        <v>72</v>
      </c>
      <c r="C101" s="90"/>
      <c r="D101" s="91"/>
      <c r="E101" s="90"/>
      <c r="F101" s="90"/>
      <c r="G101" s="92"/>
      <c r="H101" s="93"/>
      <c r="I101" s="94">
        <v>0</v>
      </c>
      <c r="J101" s="92"/>
      <c r="K101" s="94">
        <v>0</v>
      </c>
      <c r="L101" s="41"/>
      <c r="M101" s="16"/>
      <c r="N101" s="16"/>
      <c r="O101" s="16"/>
      <c r="P101" s="17"/>
      <c r="Q101" s="16"/>
    </row>
    <row r="102" spans="1:17" ht="13.5" hidden="1" outlineLevel="1" x14ac:dyDescent="0.2">
      <c r="A102" s="42"/>
      <c r="B102" s="43" t="s">
        <v>13</v>
      </c>
      <c r="C102" s="44" t="s">
        <v>14</v>
      </c>
      <c r="D102" s="45" t="s">
        <v>15</v>
      </c>
      <c r="E102" s="44"/>
      <c r="F102" s="44" t="s">
        <v>17</v>
      </c>
      <c r="G102" s="46" t="s">
        <v>18</v>
      </c>
      <c r="H102" s="47" t="s">
        <v>19</v>
      </c>
      <c r="I102" s="47" t="s">
        <v>20</v>
      </c>
      <c r="J102" s="46" t="s">
        <v>21</v>
      </c>
      <c r="K102" s="48" t="s">
        <v>22</v>
      </c>
      <c r="L102" s="49"/>
      <c r="M102" s="50"/>
      <c r="N102" s="50"/>
      <c r="O102" s="50"/>
      <c r="P102" s="17"/>
      <c r="Q102" s="50"/>
    </row>
    <row r="103" spans="1:17" ht="18" hidden="1" customHeight="1" outlineLevel="1" x14ac:dyDescent="0.2">
      <c r="A103" s="51"/>
      <c r="B103" s="368" t="s">
        <v>63</v>
      </c>
      <c r="C103" s="74" t="s">
        <v>64</v>
      </c>
      <c r="D103" s="75" t="s">
        <v>65</v>
      </c>
      <c r="E103" s="76"/>
      <c r="F103" s="74" t="s">
        <v>30</v>
      </c>
      <c r="G103" s="77"/>
      <c r="H103" s="78" t="s">
        <v>47</v>
      </c>
      <c r="I103" s="78">
        <v>0</v>
      </c>
      <c r="J103" s="79"/>
      <c r="K103" s="78">
        <v>0</v>
      </c>
      <c r="L103" s="60"/>
      <c r="M103" s="16"/>
      <c r="N103" s="16"/>
      <c r="O103" s="16"/>
      <c r="P103" s="17"/>
      <c r="Q103" s="16"/>
    </row>
    <row r="104" spans="1:17" ht="18" hidden="1" customHeight="1" outlineLevel="1" x14ac:dyDescent="0.2">
      <c r="A104" s="51"/>
      <c r="B104" s="369"/>
      <c r="C104" s="74" t="s">
        <v>66</v>
      </c>
      <c r="D104" s="75" t="s">
        <v>65</v>
      </c>
      <c r="E104" s="76"/>
      <c r="F104" s="74" t="s">
        <v>30</v>
      </c>
      <c r="G104" s="77"/>
      <c r="H104" s="78" t="s">
        <v>47</v>
      </c>
      <c r="I104" s="78">
        <v>0</v>
      </c>
      <c r="J104" s="79"/>
      <c r="K104" s="78">
        <v>0</v>
      </c>
      <c r="L104" s="60"/>
      <c r="M104" s="16"/>
      <c r="N104" s="16"/>
      <c r="O104" s="16"/>
      <c r="P104" s="17"/>
      <c r="Q104" s="16"/>
    </row>
    <row r="105" spans="1:17" ht="18" hidden="1" customHeight="1" outlineLevel="1" x14ac:dyDescent="0.2">
      <c r="A105" s="51"/>
      <c r="B105" s="368" t="s">
        <v>67</v>
      </c>
      <c r="C105" s="74" t="s">
        <v>64</v>
      </c>
      <c r="D105" s="75" t="s">
        <v>65</v>
      </c>
      <c r="E105" s="76"/>
      <c r="F105" s="74" t="s">
        <v>30</v>
      </c>
      <c r="G105" s="77"/>
      <c r="H105" s="78" t="s">
        <v>47</v>
      </c>
      <c r="I105" s="78">
        <v>0</v>
      </c>
      <c r="J105" s="79"/>
      <c r="K105" s="78">
        <v>0</v>
      </c>
      <c r="L105" s="60"/>
      <c r="M105" s="16"/>
      <c r="N105" s="16"/>
      <c r="O105" s="16"/>
      <c r="P105" s="17"/>
      <c r="Q105" s="16"/>
    </row>
    <row r="106" spans="1:17" ht="18" hidden="1" customHeight="1" outlineLevel="1" x14ac:dyDescent="0.2">
      <c r="A106" s="51"/>
      <c r="B106" s="369"/>
      <c r="C106" s="74" t="s">
        <v>66</v>
      </c>
      <c r="D106" s="75" t="s">
        <v>65</v>
      </c>
      <c r="E106" s="76"/>
      <c r="F106" s="74" t="s">
        <v>30</v>
      </c>
      <c r="G106" s="77"/>
      <c r="H106" s="78" t="s">
        <v>47</v>
      </c>
      <c r="I106" s="78">
        <v>0</v>
      </c>
      <c r="J106" s="79"/>
      <c r="K106" s="78">
        <v>0</v>
      </c>
      <c r="L106" s="60"/>
      <c r="M106" s="16"/>
      <c r="N106" s="16"/>
      <c r="O106" s="16"/>
      <c r="P106" s="17"/>
      <c r="Q106" s="16"/>
    </row>
    <row r="107" spans="1:17" ht="18" hidden="1" customHeight="1" outlineLevel="1" x14ac:dyDescent="0.2">
      <c r="A107" s="51"/>
      <c r="B107" s="80" t="s">
        <v>68</v>
      </c>
      <c r="C107" s="74" t="s">
        <v>69</v>
      </c>
      <c r="D107" s="75" t="s">
        <v>65</v>
      </c>
      <c r="E107" s="76"/>
      <c r="F107" s="74" t="s">
        <v>30</v>
      </c>
      <c r="G107" s="77"/>
      <c r="H107" s="78" t="s">
        <v>47</v>
      </c>
      <c r="I107" s="78">
        <v>0</v>
      </c>
      <c r="J107" s="79"/>
      <c r="K107" s="78">
        <v>0</v>
      </c>
      <c r="L107" s="60"/>
      <c r="M107" s="16"/>
      <c r="N107" s="16"/>
      <c r="O107" s="16"/>
      <c r="P107" s="17"/>
      <c r="Q107" s="16"/>
    </row>
    <row r="108" spans="1:17" ht="26.25" hidden="1" customHeight="1" x14ac:dyDescent="0.2">
      <c r="A108" s="6"/>
      <c r="B108" s="7"/>
      <c r="C108" s="8"/>
      <c r="D108" s="9"/>
      <c r="E108" s="8"/>
      <c r="F108" s="8"/>
      <c r="G108" s="1"/>
      <c r="H108" s="34"/>
      <c r="I108" s="12"/>
      <c r="J108" s="1"/>
      <c r="K108" s="14"/>
      <c r="L108" s="73"/>
      <c r="M108" s="16"/>
      <c r="N108" s="16"/>
      <c r="O108" s="16"/>
      <c r="P108" s="17"/>
      <c r="Q108" s="16"/>
    </row>
    <row r="109" spans="1:17" ht="23.25" hidden="1" customHeight="1" x14ac:dyDescent="0.2">
      <c r="A109" s="6"/>
      <c r="B109" s="95" t="s">
        <v>73</v>
      </c>
      <c r="C109" s="96"/>
      <c r="D109" s="97"/>
      <c r="E109" s="96"/>
      <c r="F109" s="96"/>
      <c r="G109" s="98"/>
      <c r="H109" s="99"/>
      <c r="I109" s="100">
        <v>0</v>
      </c>
      <c r="J109" s="98"/>
      <c r="K109" s="100">
        <v>0</v>
      </c>
      <c r="L109" s="41"/>
      <c r="M109" s="16"/>
      <c r="N109" s="16"/>
      <c r="O109" s="16"/>
      <c r="P109" s="17"/>
      <c r="Q109" s="16"/>
    </row>
    <row r="110" spans="1:17" ht="13.5" hidden="1" outlineLevel="1" x14ac:dyDescent="0.2">
      <c r="A110" s="42"/>
      <c r="B110" s="43" t="s">
        <v>13</v>
      </c>
      <c r="C110" s="44" t="s">
        <v>14</v>
      </c>
      <c r="D110" s="45" t="s">
        <v>15</v>
      </c>
      <c r="E110" s="44"/>
      <c r="F110" s="44" t="s">
        <v>17</v>
      </c>
      <c r="G110" s="46" t="s">
        <v>18</v>
      </c>
      <c r="H110" s="47" t="s">
        <v>19</v>
      </c>
      <c r="I110" s="47" t="s">
        <v>20</v>
      </c>
      <c r="J110" s="46" t="s">
        <v>21</v>
      </c>
      <c r="K110" s="47" t="s">
        <v>22</v>
      </c>
      <c r="L110" s="49"/>
      <c r="M110" s="50"/>
      <c r="N110" s="50"/>
      <c r="O110" s="50"/>
      <c r="P110" s="17"/>
      <c r="Q110" s="50"/>
    </row>
    <row r="111" spans="1:17" ht="18" hidden="1" customHeight="1" outlineLevel="1" x14ac:dyDescent="0.2">
      <c r="A111" s="51"/>
      <c r="B111" s="368" t="s">
        <v>63</v>
      </c>
      <c r="C111" s="74" t="s">
        <v>64</v>
      </c>
      <c r="D111" s="75" t="s">
        <v>65</v>
      </c>
      <c r="E111" s="76"/>
      <c r="F111" s="74" t="s">
        <v>30</v>
      </c>
      <c r="G111" s="77"/>
      <c r="H111" s="78" t="s">
        <v>47</v>
      </c>
      <c r="I111" s="78">
        <v>0</v>
      </c>
      <c r="J111" s="79"/>
      <c r="K111" s="78">
        <v>0</v>
      </c>
      <c r="L111" s="60"/>
      <c r="M111" s="16"/>
      <c r="N111" s="16"/>
      <c r="O111" s="16"/>
      <c r="P111" s="17"/>
      <c r="Q111" s="16"/>
    </row>
    <row r="112" spans="1:17" ht="18" hidden="1" customHeight="1" outlineLevel="1" x14ac:dyDescent="0.2">
      <c r="A112" s="51"/>
      <c r="B112" s="369"/>
      <c r="C112" s="74" t="s">
        <v>66</v>
      </c>
      <c r="D112" s="75" t="s">
        <v>65</v>
      </c>
      <c r="E112" s="76"/>
      <c r="F112" s="74" t="s">
        <v>30</v>
      </c>
      <c r="G112" s="77"/>
      <c r="H112" s="78" t="s">
        <v>47</v>
      </c>
      <c r="I112" s="78">
        <v>0</v>
      </c>
      <c r="J112" s="79"/>
      <c r="K112" s="78">
        <v>0</v>
      </c>
      <c r="L112" s="60"/>
      <c r="M112" s="16"/>
      <c r="N112" s="16"/>
      <c r="O112" s="16"/>
      <c r="P112" s="17"/>
      <c r="Q112" s="16"/>
    </row>
    <row r="113" spans="1:17" ht="18" hidden="1" customHeight="1" outlineLevel="1" x14ac:dyDescent="0.2">
      <c r="A113" s="51"/>
      <c r="B113" s="368" t="s">
        <v>67</v>
      </c>
      <c r="C113" s="74" t="s">
        <v>64</v>
      </c>
      <c r="D113" s="75" t="s">
        <v>65</v>
      </c>
      <c r="E113" s="76"/>
      <c r="F113" s="74" t="s">
        <v>30</v>
      </c>
      <c r="G113" s="77"/>
      <c r="H113" s="78" t="s">
        <v>47</v>
      </c>
      <c r="I113" s="78">
        <v>0</v>
      </c>
      <c r="J113" s="79"/>
      <c r="K113" s="78">
        <v>0</v>
      </c>
      <c r="L113" s="60"/>
      <c r="M113" s="16"/>
      <c r="N113" s="16"/>
      <c r="O113" s="16"/>
      <c r="P113" s="17"/>
      <c r="Q113" s="16"/>
    </row>
    <row r="114" spans="1:17" ht="18" hidden="1" customHeight="1" outlineLevel="1" x14ac:dyDescent="0.2">
      <c r="A114" s="51"/>
      <c r="B114" s="369"/>
      <c r="C114" s="74" t="s">
        <v>66</v>
      </c>
      <c r="D114" s="75" t="s">
        <v>65</v>
      </c>
      <c r="E114" s="76"/>
      <c r="F114" s="74" t="s">
        <v>30</v>
      </c>
      <c r="G114" s="77"/>
      <c r="H114" s="78" t="s">
        <v>47</v>
      </c>
      <c r="I114" s="78">
        <v>0</v>
      </c>
      <c r="J114" s="79"/>
      <c r="K114" s="78">
        <v>0</v>
      </c>
      <c r="L114" s="60"/>
      <c r="M114" s="16"/>
      <c r="N114" s="16"/>
      <c r="O114" s="16"/>
      <c r="P114" s="17"/>
      <c r="Q114" s="16"/>
    </row>
    <row r="115" spans="1:17" ht="18" hidden="1" customHeight="1" outlineLevel="1" x14ac:dyDescent="0.2">
      <c r="A115" s="51"/>
      <c r="B115" s="80" t="s">
        <v>68</v>
      </c>
      <c r="C115" s="74" t="s">
        <v>69</v>
      </c>
      <c r="D115" s="75" t="s">
        <v>65</v>
      </c>
      <c r="E115" s="76"/>
      <c r="F115" s="74" t="s">
        <v>30</v>
      </c>
      <c r="G115" s="77"/>
      <c r="H115" s="78" t="s">
        <v>47</v>
      </c>
      <c r="I115" s="78">
        <v>0</v>
      </c>
      <c r="J115" s="79"/>
      <c r="K115" s="78">
        <v>0</v>
      </c>
      <c r="L115" s="60"/>
      <c r="M115" s="16"/>
      <c r="N115" s="16"/>
      <c r="O115" s="16"/>
      <c r="P115" s="17"/>
      <c r="Q115" s="16"/>
    </row>
    <row r="116" spans="1:17" ht="26.25" hidden="1" customHeight="1" x14ac:dyDescent="0.2">
      <c r="A116" s="6"/>
      <c r="B116" s="7"/>
      <c r="C116" s="8"/>
      <c r="D116" s="9"/>
      <c r="E116" s="8"/>
      <c r="F116" s="8"/>
      <c r="G116" s="1"/>
      <c r="H116" s="34"/>
      <c r="I116" s="12"/>
      <c r="J116" s="1"/>
      <c r="K116" s="14"/>
      <c r="L116" s="73"/>
      <c r="M116" s="16"/>
      <c r="N116" s="16"/>
      <c r="O116" s="16"/>
      <c r="P116" s="17"/>
      <c r="Q116" s="16"/>
    </row>
    <row r="117" spans="1:17" ht="23.25" hidden="1" customHeight="1" x14ac:dyDescent="0.2">
      <c r="A117" s="6"/>
      <c r="B117" s="95" t="s">
        <v>74</v>
      </c>
      <c r="C117" s="96"/>
      <c r="D117" s="97"/>
      <c r="E117" s="96"/>
      <c r="F117" s="96"/>
      <c r="G117" s="98"/>
      <c r="H117" s="99"/>
      <c r="I117" s="100">
        <v>0</v>
      </c>
      <c r="J117" s="98"/>
      <c r="K117" s="100">
        <v>0</v>
      </c>
      <c r="L117" s="41"/>
      <c r="M117" s="16"/>
      <c r="N117" s="16"/>
      <c r="O117" s="16"/>
      <c r="P117" s="17"/>
      <c r="Q117" s="16"/>
    </row>
    <row r="118" spans="1:17" ht="13.5" hidden="1" outlineLevel="1" x14ac:dyDescent="0.2">
      <c r="A118" s="42"/>
      <c r="B118" s="43" t="s">
        <v>13</v>
      </c>
      <c r="C118" s="44" t="s">
        <v>14</v>
      </c>
      <c r="D118" s="45" t="s">
        <v>15</v>
      </c>
      <c r="E118" s="44"/>
      <c r="F118" s="44" t="s">
        <v>17</v>
      </c>
      <c r="G118" s="46" t="s">
        <v>18</v>
      </c>
      <c r="H118" s="47" t="s">
        <v>19</v>
      </c>
      <c r="I118" s="47" t="s">
        <v>20</v>
      </c>
      <c r="J118" s="46" t="s">
        <v>21</v>
      </c>
      <c r="K118" s="47" t="s">
        <v>22</v>
      </c>
      <c r="L118" s="49"/>
      <c r="M118" s="50"/>
      <c r="N118" s="50"/>
      <c r="O118" s="50"/>
      <c r="P118" s="17"/>
      <c r="Q118" s="50"/>
    </row>
    <row r="119" spans="1:17" ht="18" hidden="1" customHeight="1" outlineLevel="1" x14ac:dyDescent="0.2">
      <c r="A119" s="51"/>
      <c r="B119" s="368" t="s">
        <v>63</v>
      </c>
      <c r="C119" s="74" t="s">
        <v>64</v>
      </c>
      <c r="D119" s="75" t="s">
        <v>65</v>
      </c>
      <c r="E119" s="76"/>
      <c r="F119" s="74" t="s">
        <v>30</v>
      </c>
      <c r="G119" s="77"/>
      <c r="H119" s="78" t="s">
        <v>47</v>
      </c>
      <c r="I119" s="78">
        <v>0</v>
      </c>
      <c r="J119" s="79"/>
      <c r="K119" s="78">
        <v>0</v>
      </c>
      <c r="L119" s="60"/>
      <c r="M119" s="16"/>
      <c r="N119" s="16"/>
      <c r="O119" s="16"/>
      <c r="P119" s="17"/>
      <c r="Q119" s="16"/>
    </row>
    <row r="120" spans="1:17" ht="18" hidden="1" customHeight="1" outlineLevel="1" x14ac:dyDescent="0.2">
      <c r="A120" s="51"/>
      <c r="B120" s="369"/>
      <c r="C120" s="74" t="s">
        <v>66</v>
      </c>
      <c r="D120" s="75" t="s">
        <v>65</v>
      </c>
      <c r="E120" s="76"/>
      <c r="F120" s="74" t="s">
        <v>30</v>
      </c>
      <c r="G120" s="77"/>
      <c r="H120" s="78" t="s">
        <v>47</v>
      </c>
      <c r="I120" s="78">
        <v>0</v>
      </c>
      <c r="J120" s="79"/>
      <c r="K120" s="78">
        <v>0</v>
      </c>
      <c r="L120" s="60"/>
      <c r="M120" s="16"/>
      <c r="N120" s="16"/>
      <c r="O120" s="16"/>
      <c r="P120" s="17"/>
      <c r="Q120" s="16"/>
    </row>
    <row r="121" spans="1:17" ht="18" hidden="1" customHeight="1" outlineLevel="1" x14ac:dyDescent="0.2">
      <c r="A121" s="51"/>
      <c r="B121" s="368" t="s">
        <v>67</v>
      </c>
      <c r="C121" s="74" t="s">
        <v>64</v>
      </c>
      <c r="D121" s="75" t="s">
        <v>65</v>
      </c>
      <c r="E121" s="76"/>
      <c r="F121" s="74" t="s">
        <v>30</v>
      </c>
      <c r="G121" s="77"/>
      <c r="H121" s="78" t="s">
        <v>47</v>
      </c>
      <c r="I121" s="78">
        <v>0</v>
      </c>
      <c r="J121" s="79"/>
      <c r="K121" s="78">
        <v>0</v>
      </c>
      <c r="L121" s="60"/>
      <c r="M121" s="16"/>
      <c r="N121" s="16"/>
      <c r="O121" s="16"/>
      <c r="P121" s="17"/>
      <c r="Q121" s="16"/>
    </row>
    <row r="122" spans="1:17" ht="18" hidden="1" customHeight="1" outlineLevel="1" x14ac:dyDescent="0.2">
      <c r="A122" s="51"/>
      <c r="B122" s="369"/>
      <c r="C122" s="74" t="s">
        <v>66</v>
      </c>
      <c r="D122" s="75" t="s">
        <v>65</v>
      </c>
      <c r="E122" s="76"/>
      <c r="F122" s="74" t="s">
        <v>30</v>
      </c>
      <c r="G122" s="77"/>
      <c r="H122" s="78" t="s">
        <v>47</v>
      </c>
      <c r="I122" s="78">
        <v>0</v>
      </c>
      <c r="J122" s="79"/>
      <c r="K122" s="78">
        <v>0</v>
      </c>
      <c r="L122" s="60"/>
      <c r="M122" s="16"/>
      <c r="N122" s="16"/>
      <c r="O122" s="16"/>
      <c r="P122" s="17"/>
      <c r="Q122" s="16"/>
    </row>
    <row r="123" spans="1:17" ht="18" hidden="1" customHeight="1" outlineLevel="1" x14ac:dyDescent="0.2">
      <c r="A123" s="51"/>
      <c r="B123" s="80" t="s">
        <v>68</v>
      </c>
      <c r="C123" s="74" t="s">
        <v>69</v>
      </c>
      <c r="D123" s="75" t="s">
        <v>65</v>
      </c>
      <c r="E123" s="76"/>
      <c r="F123" s="74" t="s">
        <v>30</v>
      </c>
      <c r="G123" s="77"/>
      <c r="H123" s="78" t="s">
        <v>47</v>
      </c>
      <c r="I123" s="78">
        <v>0</v>
      </c>
      <c r="J123" s="79"/>
      <c r="K123" s="78">
        <v>0</v>
      </c>
      <c r="L123" s="60"/>
      <c r="M123" s="16"/>
      <c r="N123" s="16"/>
      <c r="O123" s="16"/>
      <c r="P123" s="17"/>
      <c r="Q123" s="16"/>
    </row>
    <row r="124" spans="1:17" ht="26.25" hidden="1" customHeight="1" x14ac:dyDescent="0.2">
      <c r="A124" s="6"/>
      <c r="B124" s="7"/>
      <c r="C124" s="8"/>
      <c r="D124" s="9"/>
      <c r="E124" s="8"/>
      <c r="F124" s="8"/>
      <c r="G124" s="1"/>
      <c r="H124" s="34"/>
      <c r="I124" s="12"/>
      <c r="J124" s="1"/>
      <c r="K124" s="14"/>
      <c r="L124" s="73"/>
      <c r="M124" s="16"/>
      <c r="N124" s="16"/>
      <c r="O124" s="16"/>
      <c r="P124" s="17"/>
      <c r="Q124" s="16"/>
    </row>
    <row r="125" spans="1:17" ht="23.25" hidden="1" customHeight="1" x14ac:dyDescent="0.2">
      <c r="A125" s="6"/>
      <c r="B125" s="95" t="s">
        <v>75</v>
      </c>
      <c r="C125" s="96"/>
      <c r="D125" s="97"/>
      <c r="E125" s="96"/>
      <c r="F125" s="96"/>
      <c r="G125" s="98"/>
      <c r="H125" s="99"/>
      <c r="I125" s="100">
        <v>0</v>
      </c>
      <c r="J125" s="98"/>
      <c r="K125" s="100">
        <v>0</v>
      </c>
      <c r="L125" s="41"/>
      <c r="M125" s="16"/>
      <c r="N125" s="16"/>
      <c r="O125" s="16"/>
      <c r="P125" s="17"/>
      <c r="Q125" s="16"/>
    </row>
    <row r="126" spans="1:17" ht="13.5" hidden="1" outlineLevel="1" x14ac:dyDescent="0.2">
      <c r="A126" s="42"/>
      <c r="B126" s="43" t="s">
        <v>13</v>
      </c>
      <c r="C126" s="44" t="s">
        <v>14</v>
      </c>
      <c r="D126" s="45" t="s">
        <v>15</v>
      </c>
      <c r="E126" s="44"/>
      <c r="F126" s="44" t="s">
        <v>17</v>
      </c>
      <c r="G126" s="46" t="s">
        <v>18</v>
      </c>
      <c r="H126" s="47" t="s">
        <v>19</v>
      </c>
      <c r="I126" s="47" t="s">
        <v>20</v>
      </c>
      <c r="J126" s="46" t="s">
        <v>21</v>
      </c>
      <c r="K126" s="48" t="s">
        <v>22</v>
      </c>
      <c r="L126" s="49"/>
      <c r="M126" s="50"/>
      <c r="N126" s="50"/>
      <c r="O126" s="50"/>
      <c r="P126" s="17"/>
      <c r="Q126" s="50"/>
    </row>
    <row r="127" spans="1:17" ht="18" hidden="1" customHeight="1" outlineLevel="1" x14ac:dyDescent="0.2">
      <c r="A127" s="51"/>
      <c r="B127" s="368" t="s">
        <v>63</v>
      </c>
      <c r="C127" s="74" t="s">
        <v>64</v>
      </c>
      <c r="D127" s="75" t="s">
        <v>65</v>
      </c>
      <c r="E127" s="76"/>
      <c r="F127" s="74" t="s">
        <v>30</v>
      </c>
      <c r="G127" s="77"/>
      <c r="H127" s="78" t="s">
        <v>47</v>
      </c>
      <c r="I127" s="78">
        <v>0</v>
      </c>
      <c r="J127" s="79"/>
      <c r="K127" s="78">
        <v>0</v>
      </c>
      <c r="L127" s="60"/>
      <c r="M127" s="16"/>
      <c r="N127" s="16"/>
      <c r="O127" s="16"/>
      <c r="P127" s="17"/>
      <c r="Q127" s="16"/>
    </row>
    <row r="128" spans="1:17" ht="18" hidden="1" customHeight="1" outlineLevel="1" x14ac:dyDescent="0.2">
      <c r="A128" s="51"/>
      <c r="B128" s="369"/>
      <c r="C128" s="74" t="s">
        <v>66</v>
      </c>
      <c r="D128" s="75" t="s">
        <v>65</v>
      </c>
      <c r="E128" s="76"/>
      <c r="F128" s="74" t="s">
        <v>30</v>
      </c>
      <c r="G128" s="77"/>
      <c r="H128" s="78" t="s">
        <v>47</v>
      </c>
      <c r="I128" s="78">
        <v>0</v>
      </c>
      <c r="J128" s="79"/>
      <c r="K128" s="78">
        <v>0</v>
      </c>
      <c r="L128" s="60"/>
      <c r="M128" s="16"/>
      <c r="N128" s="16"/>
      <c r="O128" s="16"/>
      <c r="P128" s="17"/>
      <c r="Q128" s="16"/>
    </row>
    <row r="129" spans="1:17" ht="18" hidden="1" customHeight="1" outlineLevel="1" x14ac:dyDescent="0.2">
      <c r="A129" s="51"/>
      <c r="B129" s="368" t="s">
        <v>67</v>
      </c>
      <c r="C129" s="74" t="s">
        <v>64</v>
      </c>
      <c r="D129" s="75" t="s">
        <v>65</v>
      </c>
      <c r="E129" s="76"/>
      <c r="F129" s="74" t="s">
        <v>30</v>
      </c>
      <c r="G129" s="77"/>
      <c r="H129" s="78" t="s">
        <v>47</v>
      </c>
      <c r="I129" s="78">
        <v>0</v>
      </c>
      <c r="J129" s="79"/>
      <c r="K129" s="78">
        <v>0</v>
      </c>
      <c r="L129" s="60"/>
      <c r="M129" s="16"/>
      <c r="N129" s="16"/>
      <c r="O129" s="16"/>
      <c r="P129" s="17"/>
      <c r="Q129" s="16"/>
    </row>
    <row r="130" spans="1:17" ht="18" hidden="1" customHeight="1" outlineLevel="1" x14ac:dyDescent="0.2">
      <c r="A130" s="51"/>
      <c r="B130" s="369"/>
      <c r="C130" s="74" t="s">
        <v>66</v>
      </c>
      <c r="D130" s="75" t="s">
        <v>65</v>
      </c>
      <c r="E130" s="76"/>
      <c r="F130" s="74" t="s">
        <v>30</v>
      </c>
      <c r="G130" s="77"/>
      <c r="H130" s="78" t="s">
        <v>47</v>
      </c>
      <c r="I130" s="78">
        <v>0</v>
      </c>
      <c r="J130" s="79"/>
      <c r="K130" s="78">
        <v>0</v>
      </c>
      <c r="L130" s="60"/>
      <c r="M130" s="16"/>
      <c r="N130" s="16"/>
      <c r="O130" s="16"/>
      <c r="P130" s="17"/>
      <c r="Q130" s="16"/>
    </row>
    <row r="131" spans="1:17" ht="18" hidden="1" customHeight="1" outlineLevel="1" x14ac:dyDescent="0.2">
      <c r="A131" s="51"/>
      <c r="B131" s="80" t="s">
        <v>68</v>
      </c>
      <c r="C131" s="74" t="s">
        <v>69</v>
      </c>
      <c r="D131" s="75" t="s">
        <v>65</v>
      </c>
      <c r="E131" s="76"/>
      <c r="F131" s="74" t="s">
        <v>30</v>
      </c>
      <c r="G131" s="77"/>
      <c r="H131" s="78" t="s">
        <v>47</v>
      </c>
      <c r="I131" s="78">
        <v>0</v>
      </c>
      <c r="J131" s="79"/>
      <c r="K131" s="78">
        <v>0</v>
      </c>
      <c r="L131" s="60"/>
      <c r="M131" s="16"/>
      <c r="N131" s="16"/>
      <c r="O131" s="16"/>
      <c r="P131" s="17"/>
      <c r="Q131" s="16"/>
    </row>
    <row r="132" spans="1:17" ht="26.25" hidden="1" customHeight="1" x14ac:dyDescent="0.2">
      <c r="A132" s="6"/>
      <c r="B132" s="7"/>
      <c r="C132" s="8"/>
      <c r="D132" s="9"/>
      <c r="E132" s="8"/>
      <c r="F132" s="8"/>
      <c r="G132" s="1"/>
      <c r="H132" s="34"/>
      <c r="I132" s="12"/>
      <c r="J132" s="1"/>
      <c r="K132" s="14"/>
      <c r="L132" s="73"/>
      <c r="M132" s="16"/>
      <c r="N132" s="16"/>
      <c r="O132" s="16"/>
      <c r="P132" s="17"/>
      <c r="Q132" s="16"/>
    </row>
    <row r="133" spans="1:17" ht="23.25" hidden="1" customHeight="1" x14ac:dyDescent="0.2">
      <c r="A133" s="6"/>
      <c r="B133" s="95" t="s">
        <v>76</v>
      </c>
      <c r="C133" s="96"/>
      <c r="D133" s="97"/>
      <c r="E133" s="96"/>
      <c r="F133" s="96"/>
      <c r="G133" s="98"/>
      <c r="H133" s="99"/>
      <c r="I133" s="100">
        <v>0</v>
      </c>
      <c r="J133" s="98"/>
      <c r="K133" s="100">
        <v>0</v>
      </c>
      <c r="L133" s="41"/>
      <c r="M133" s="16"/>
      <c r="N133" s="16"/>
      <c r="O133" s="16"/>
      <c r="P133" s="17"/>
      <c r="Q133" s="16"/>
    </row>
    <row r="134" spans="1:17" ht="13.5" hidden="1" outlineLevel="1" x14ac:dyDescent="0.2">
      <c r="A134" s="42"/>
      <c r="B134" s="43" t="s">
        <v>13</v>
      </c>
      <c r="C134" s="44" t="s">
        <v>14</v>
      </c>
      <c r="D134" s="45" t="s">
        <v>15</v>
      </c>
      <c r="E134" s="44"/>
      <c r="F134" s="44" t="s">
        <v>17</v>
      </c>
      <c r="G134" s="46" t="s">
        <v>18</v>
      </c>
      <c r="H134" s="47" t="s">
        <v>19</v>
      </c>
      <c r="I134" s="47" t="s">
        <v>20</v>
      </c>
      <c r="J134" s="46" t="s">
        <v>21</v>
      </c>
      <c r="K134" s="47" t="s">
        <v>22</v>
      </c>
      <c r="L134" s="49"/>
      <c r="M134" s="50"/>
      <c r="N134" s="50"/>
      <c r="O134" s="50"/>
      <c r="P134" s="17"/>
      <c r="Q134" s="50"/>
    </row>
    <row r="135" spans="1:17" ht="18" hidden="1" customHeight="1" outlineLevel="1" x14ac:dyDescent="0.2">
      <c r="A135" s="51"/>
      <c r="B135" s="368" t="s">
        <v>63</v>
      </c>
      <c r="C135" s="74" t="s">
        <v>64</v>
      </c>
      <c r="D135" s="75" t="s">
        <v>65</v>
      </c>
      <c r="E135" s="76"/>
      <c r="F135" s="74" t="s">
        <v>30</v>
      </c>
      <c r="G135" s="77"/>
      <c r="H135" s="78" t="s">
        <v>47</v>
      </c>
      <c r="I135" s="78">
        <v>0</v>
      </c>
      <c r="J135" s="79"/>
      <c r="K135" s="101">
        <v>0</v>
      </c>
      <c r="L135" s="60"/>
      <c r="M135" s="16"/>
      <c r="N135" s="16"/>
      <c r="O135" s="16"/>
      <c r="P135" s="17"/>
      <c r="Q135" s="16"/>
    </row>
    <row r="136" spans="1:17" ht="18" hidden="1" customHeight="1" outlineLevel="1" x14ac:dyDescent="0.2">
      <c r="A136" s="51"/>
      <c r="B136" s="369"/>
      <c r="C136" s="74" t="s">
        <v>66</v>
      </c>
      <c r="D136" s="75" t="s">
        <v>65</v>
      </c>
      <c r="E136" s="76"/>
      <c r="F136" s="74" t="s">
        <v>30</v>
      </c>
      <c r="G136" s="77"/>
      <c r="H136" s="78" t="s">
        <v>47</v>
      </c>
      <c r="I136" s="78">
        <v>0</v>
      </c>
      <c r="J136" s="79"/>
      <c r="K136" s="101">
        <v>0</v>
      </c>
      <c r="L136" s="60"/>
      <c r="M136" s="16"/>
      <c r="N136" s="16"/>
      <c r="O136" s="16"/>
      <c r="P136" s="17"/>
      <c r="Q136" s="16"/>
    </row>
    <row r="137" spans="1:17" ht="18" hidden="1" customHeight="1" outlineLevel="1" x14ac:dyDescent="0.2">
      <c r="A137" s="51"/>
      <c r="B137" s="368" t="s">
        <v>67</v>
      </c>
      <c r="C137" s="74" t="s">
        <v>64</v>
      </c>
      <c r="D137" s="75" t="s">
        <v>65</v>
      </c>
      <c r="E137" s="76"/>
      <c r="F137" s="74" t="s">
        <v>30</v>
      </c>
      <c r="G137" s="77"/>
      <c r="H137" s="78" t="s">
        <v>47</v>
      </c>
      <c r="I137" s="78">
        <v>0</v>
      </c>
      <c r="J137" s="79"/>
      <c r="K137" s="101">
        <v>0</v>
      </c>
      <c r="L137" s="60"/>
      <c r="M137" s="16"/>
      <c r="N137" s="16"/>
      <c r="O137" s="16"/>
      <c r="P137" s="17"/>
      <c r="Q137" s="16"/>
    </row>
    <row r="138" spans="1:17" ht="18" hidden="1" customHeight="1" outlineLevel="1" x14ac:dyDescent="0.2">
      <c r="A138" s="51"/>
      <c r="B138" s="369"/>
      <c r="C138" s="74" t="s">
        <v>66</v>
      </c>
      <c r="D138" s="75" t="s">
        <v>65</v>
      </c>
      <c r="E138" s="76"/>
      <c r="F138" s="74" t="s">
        <v>30</v>
      </c>
      <c r="G138" s="77"/>
      <c r="H138" s="78" t="s">
        <v>47</v>
      </c>
      <c r="I138" s="78">
        <v>0</v>
      </c>
      <c r="J138" s="79"/>
      <c r="K138" s="101">
        <v>0</v>
      </c>
      <c r="L138" s="60"/>
      <c r="M138" s="16"/>
      <c r="N138" s="16"/>
      <c r="O138" s="16"/>
      <c r="P138" s="17"/>
      <c r="Q138" s="16"/>
    </row>
    <row r="139" spans="1:17" ht="18" hidden="1" customHeight="1" outlineLevel="1" x14ac:dyDescent="0.2">
      <c r="A139" s="51"/>
      <c r="B139" s="80" t="s">
        <v>68</v>
      </c>
      <c r="C139" s="74" t="s">
        <v>69</v>
      </c>
      <c r="D139" s="75" t="s">
        <v>65</v>
      </c>
      <c r="E139" s="76"/>
      <c r="F139" s="74" t="s">
        <v>30</v>
      </c>
      <c r="G139" s="77"/>
      <c r="H139" s="78" t="s">
        <v>47</v>
      </c>
      <c r="I139" s="78">
        <v>0</v>
      </c>
      <c r="J139" s="79"/>
      <c r="K139" s="101">
        <v>0</v>
      </c>
      <c r="L139" s="60"/>
      <c r="M139" s="16"/>
      <c r="N139" s="16"/>
      <c r="O139" s="16"/>
      <c r="P139" s="17"/>
      <c r="Q139" s="16"/>
    </row>
    <row r="140" spans="1:17" ht="26.25" hidden="1" customHeight="1" x14ac:dyDescent="0.2">
      <c r="A140" s="6"/>
      <c r="B140" s="7"/>
      <c r="C140" s="8"/>
      <c r="D140" s="9"/>
      <c r="E140" s="8"/>
      <c r="F140" s="8"/>
      <c r="G140" s="1"/>
      <c r="H140" s="34"/>
      <c r="I140" s="12"/>
      <c r="J140" s="1"/>
      <c r="K140" s="12"/>
      <c r="L140" s="73"/>
      <c r="M140" s="16"/>
      <c r="N140" s="16"/>
      <c r="O140" s="16"/>
      <c r="P140" s="17"/>
      <c r="Q140" s="16"/>
    </row>
    <row r="141" spans="1:17" ht="23.25" customHeight="1" x14ac:dyDescent="0.2">
      <c r="A141" s="6"/>
      <c r="B141" s="102" t="s">
        <v>77</v>
      </c>
      <c r="C141" s="103"/>
      <c r="D141" s="104"/>
      <c r="E141" s="103"/>
      <c r="F141" s="103"/>
      <c r="G141" s="105"/>
      <c r="H141" s="106"/>
      <c r="I141" s="107">
        <v>58593.75</v>
      </c>
      <c r="J141" s="105"/>
      <c r="K141" s="107">
        <v>58593.75</v>
      </c>
      <c r="L141" s="41"/>
      <c r="M141" s="16"/>
      <c r="N141" s="16"/>
      <c r="O141" s="16"/>
      <c r="P141" s="17"/>
      <c r="Q141" s="16"/>
    </row>
    <row r="142" spans="1:17" ht="13.5" outlineLevel="1" x14ac:dyDescent="0.2">
      <c r="A142" s="42"/>
      <c r="B142" s="43" t="s">
        <v>13</v>
      </c>
      <c r="C142" s="44" t="s">
        <v>14</v>
      </c>
      <c r="D142" s="45" t="s">
        <v>78</v>
      </c>
      <c r="E142" s="44"/>
      <c r="F142" s="44" t="s">
        <v>17</v>
      </c>
      <c r="G142" s="46" t="s">
        <v>79</v>
      </c>
      <c r="H142" s="47" t="s">
        <v>19</v>
      </c>
      <c r="I142" s="47" t="s">
        <v>20</v>
      </c>
      <c r="J142" s="46" t="s">
        <v>21</v>
      </c>
      <c r="K142" s="47" t="s">
        <v>22</v>
      </c>
      <c r="L142" s="49"/>
      <c r="M142" s="50"/>
      <c r="N142" s="50"/>
      <c r="O142" s="50"/>
      <c r="P142" s="17"/>
      <c r="Q142" s="50"/>
    </row>
    <row r="143" spans="1:17" ht="18" customHeight="1" outlineLevel="1" x14ac:dyDescent="0.2">
      <c r="A143" s="51"/>
      <c r="B143" s="80" t="s">
        <v>80</v>
      </c>
      <c r="C143" s="74" t="s">
        <v>81</v>
      </c>
      <c r="D143" s="75" t="s">
        <v>82</v>
      </c>
      <c r="E143" s="76"/>
      <c r="F143" s="74" t="s">
        <v>83</v>
      </c>
      <c r="G143" s="77">
        <v>500000</v>
      </c>
      <c r="H143" s="78">
        <v>50</v>
      </c>
      <c r="I143" s="78">
        <v>25000</v>
      </c>
      <c r="J143" s="79"/>
      <c r="K143" s="78">
        <v>25000</v>
      </c>
      <c r="L143" s="60"/>
      <c r="M143" s="16"/>
      <c r="N143" s="16"/>
      <c r="O143" s="16"/>
      <c r="P143" s="17"/>
      <c r="Q143" s="16"/>
    </row>
    <row r="144" spans="1:17" ht="18" customHeight="1" outlineLevel="1" x14ac:dyDescent="0.2">
      <c r="A144" s="51"/>
      <c r="B144" s="80" t="s">
        <v>84</v>
      </c>
      <c r="C144" s="74" t="s">
        <v>85</v>
      </c>
      <c r="D144" s="75" t="s">
        <v>82</v>
      </c>
      <c r="E144" s="76"/>
      <c r="F144" s="74" t="s">
        <v>86</v>
      </c>
      <c r="G144" s="77">
        <v>22</v>
      </c>
      <c r="H144" s="78">
        <v>1171.875</v>
      </c>
      <c r="I144" s="78">
        <v>25781.25</v>
      </c>
      <c r="J144" s="79"/>
      <c r="K144" s="78">
        <v>25781.25</v>
      </c>
      <c r="L144" s="60"/>
      <c r="M144" s="16"/>
      <c r="N144" s="16"/>
      <c r="O144" s="16"/>
      <c r="P144" s="17"/>
      <c r="Q144" s="16"/>
    </row>
    <row r="145" spans="1:17" ht="18" customHeight="1" outlineLevel="1" x14ac:dyDescent="0.2">
      <c r="A145" s="51"/>
      <c r="B145" s="80" t="s">
        <v>87</v>
      </c>
      <c r="C145" s="74" t="s">
        <v>88</v>
      </c>
      <c r="D145" s="75" t="s">
        <v>82</v>
      </c>
      <c r="E145" s="76"/>
      <c r="F145" s="74" t="s">
        <v>89</v>
      </c>
      <c r="G145" s="77">
        <v>1</v>
      </c>
      <c r="H145" s="78">
        <v>3125</v>
      </c>
      <c r="I145" s="78">
        <v>3125</v>
      </c>
      <c r="J145" s="79"/>
      <c r="K145" s="78">
        <v>3125</v>
      </c>
      <c r="L145" s="60"/>
      <c r="M145" s="16"/>
      <c r="N145" s="16"/>
      <c r="O145" s="16"/>
      <c r="P145" s="17"/>
      <c r="Q145" s="16"/>
    </row>
    <row r="146" spans="1:17" ht="18" customHeight="1" outlineLevel="1" x14ac:dyDescent="0.2">
      <c r="A146" s="51"/>
      <c r="B146" s="80" t="s">
        <v>90</v>
      </c>
      <c r="C146" s="74" t="s">
        <v>85</v>
      </c>
      <c r="D146" s="75" t="s">
        <v>82</v>
      </c>
      <c r="E146" s="76"/>
      <c r="F146" s="74" t="s">
        <v>86</v>
      </c>
      <c r="G146" s="77">
        <v>4</v>
      </c>
      <c r="H146" s="78">
        <v>1171.875</v>
      </c>
      <c r="I146" s="78">
        <v>4687.5</v>
      </c>
      <c r="J146" s="79"/>
      <c r="K146" s="78">
        <v>4687.5</v>
      </c>
      <c r="L146" s="60"/>
      <c r="M146" s="16"/>
      <c r="N146" s="16"/>
      <c r="O146" s="16"/>
      <c r="P146" s="17"/>
      <c r="Q146" s="16"/>
    </row>
    <row r="147" spans="1:17" ht="18" customHeight="1" outlineLevel="1" x14ac:dyDescent="0.2">
      <c r="A147" s="51"/>
      <c r="B147" s="80" t="s">
        <v>91</v>
      </c>
      <c r="C147" s="74" t="s">
        <v>81</v>
      </c>
      <c r="D147" s="75" t="s">
        <v>82</v>
      </c>
      <c r="E147" s="76"/>
      <c r="F147" s="74" t="s">
        <v>92</v>
      </c>
      <c r="G147" s="77">
        <v>1</v>
      </c>
      <c r="H147" s="78">
        <v>0</v>
      </c>
      <c r="I147" s="78">
        <v>0</v>
      </c>
      <c r="J147" s="79"/>
      <c r="K147" s="78">
        <v>0</v>
      </c>
      <c r="L147" s="60"/>
      <c r="M147" s="16"/>
      <c r="N147" s="16"/>
      <c r="O147" s="16"/>
      <c r="P147" s="17"/>
      <c r="Q147" s="16"/>
    </row>
    <row r="148" spans="1:17" ht="26.25" customHeight="1" x14ac:dyDescent="0.2">
      <c r="A148" s="6"/>
      <c r="B148" s="7"/>
      <c r="C148" s="8"/>
      <c r="D148" s="9"/>
      <c r="E148" s="8"/>
      <c r="F148" s="8"/>
      <c r="G148" s="1"/>
      <c r="H148" s="34"/>
      <c r="I148" s="12"/>
      <c r="J148" s="1"/>
      <c r="K148" s="12"/>
      <c r="L148" s="73"/>
      <c r="M148" s="16"/>
      <c r="N148" s="16"/>
      <c r="O148" s="16"/>
      <c r="P148" s="17"/>
      <c r="Q148" s="16"/>
    </row>
    <row r="149" spans="1:17" ht="23.25" customHeight="1" x14ac:dyDescent="0.2">
      <c r="A149" s="6"/>
      <c r="B149" s="108" t="s">
        <v>1</v>
      </c>
      <c r="C149" s="109"/>
      <c r="D149" s="110"/>
      <c r="E149" s="109"/>
      <c r="F149" s="109"/>
      <c r="G149" s="111"/>
      <c r="H149" s="112"/>
      <c r="I149" s="113">
        <v>35000</v>
      </c>
      <c r="J149" s="111"/>
      <c r="K149" s="113">
        <v>35000</v>
      </c>
      <c r="L149" s="41"/>
      <c r="M149" s="16"/>
      <c r="N149" s="16"/>
      <c r="O149" s="16"/>
      <c r="P149" s="17"/>
      <c r="Q149" s="16"/>
    </row>
    <row r="150" spans="1:17" ht="13.5" outlineLevel="1" x14ac:dyDescent="0.2">
      <c r="A150" s="42"/>
      <c r="B150" s="43" t="s">
        <v>13</v>
      </c>
      <c r="C150" s="44" t="s">
        <v>14</v>
      </c>
      <c r="D150" s="45" t="s">
        <v>78</v>
      </c>
      <c r="E150" s="44"/>
      <c r="F150" s="44" t="s">
        <v>17</v>
      </c>
      <c r="G150" s="46" t="s">
        <v>79</v>
      </c>
      <c r="H150" s="47" t="s">
        <v>19</v>
      </c>
      <c r="I150" s="47" t="s">
        <v>20</v>
      </c>
      <c r="J150" s="46" t="s">
        <v>21</v>
      </c>
      <c r="K150" s="47" t="s">
        <v>22</v>
      </c>
      <c r="L150" s="49"/>
      <c r="M150" s="50"/>
      <c r="N150" s="50"/>
      <c r="O150" s="50"/>
      <c r="P150" s="17"/>
      <c r="Q150" s="50"/>
    </row>
    <row r="151" spans="1:17" ht="18" customHeight="1" outlineLevel="1" x14ac:dyDescent="0.2">
      <c r="A151" s="51"/>
      <c r="B151" s="80" t="s">
        <v>80</v>
      </c>
      <c r="C151" s="74" t="s">
        <v>81</v>
      </c>
      <c r="D151" s="75" t="s">
        <v>82</v>
      </c>
      <c r="E151" s="76"/>
      <c r="F151" s="74" t="s">
        <v>83</v>
      </c>
      <c r="G151" s="77">
        <v>500000</v>
      </c>
      <c r="H151" s="78">
        <v>70</v>
      </c>
      <c r="I151" s="78">
        <v>35000</v>
      </c>
      <c r="J151" s="79"/>
      <c r="K151" s="78">
        <v>35000</v>
      </c>
      <c r="L151" s="60"/>
      <c r="M151" s="16"/>
      <c r="N151" s="16"/>
      <c r="O151" s="16"/>
      <c r="P151" s="17"/>
      <c r="Q151" s="16"/>
    </row>
    <row r="152" spans="1:17" ht="26.25" hidden="1" customHeight="1" x14ac:dyDescent="0.25">
      <c r="A152" s="6"/>
      <c r="B152" s="7"/>
      <c r="C152" s="8"/>
      <c r="D152" s="9"/>
      <c r="E152" s="8"/>
      <c r="F152" s="8"/>
      <c r="G152" s="1" t="s">
        <v>93</v>
      </c>
      <c r="H152" s="34"/>
      <c r="I152" s="12"/>
      <c r="J152" s="1"/>
      <c r="K152" s="14"/>
      <c r="L152" s="73"/>
      <c r="M152" s="16"/>
      <c r="N152" s="16"/>
      <c r="O152" s="16"/>
      <c r="P152" s="114"/>
      <c r="Q152" s="115"/>
    </row>
    <row r="153" spans="1:17" ht="23.25" hidden="1" customHeight="1" collapsed="1" x14ac:dyDescent="0.2">
      <c r="A153" s="6"/>
      <c r="B153" s="116" t="s">
        <v>2</v>
      </c>
      <c r="C153" s="117"/>
      <c r="D153" s="118"/>
      <c r="E153" s="117"/>
      <c r="F153" s="117"/>
      <c r="G153" s="119"/>
      <c r="H153" s="120"/>
      <c r="I153" s="121">
        <v>0</v>
      </c>
      <c r="J153" s="119"/>
      <c r="K153" s="121">
        <v>0</v>
      </c>
      <c r="L153" s="122"/>
      <c r="M153" s="123" t="s">
        <v>94</v>
      </c>
      <c r="N153" s="124">
        <v>0</v>
      </c>
      <c r="P153" s="125"/>
      <c r="Q153" s="126"/>
    </row>
    <row r="154" spans="1:17" hidden="1" outlineLevel="1" x14ac:dyDescent="0.3">
      <c r="A154" s="42"/>
      <c r="B154" s="43" t="s">
        <v>13</v>
      </c>
      <c r="C154" s="44" t="s">
        <v>14</v>
      </c>
      <c r="D154" s="45" t="s">
        <v>95</v>
      </c>
      <c r="E154" s="44"/>
      <c r="F154" s="44" t="s">
        <v>17</v>
      </c>
      <c r="G154" s="46" t="s">
        <v>79</v>
      </c>
      <c r="H154" s="47" t="s">
        <v>19</v>
      </c>
      <c r="I154" s="47" t="s">
        <v>20</v>
      </c>
      <c r="J154" s="46" t="s">
        <v>21</v>
      </c>
      <c r="K154" s="47" t="s">
        <v>22</v>
      </c>
      <c r="L154" s="46" t="s">
        <v>96</v>
      </c>
      <c r="M154" s="46" t="s">
        <v>97</v>
      </c>
      <c r="N154" s="46" t="s">
        <v>98</v>
      </c>
      <c r="P154" s="127"/>
      <c r="Q154" s="128"/>
    </row>
    <row r="155" spans="1:17" ht="18" hidden="1" customHeight="1" outlineLevel="1" x14ac:dyDescent="0.2">
      <c r="A155" s="51"/>
      <c r="B155" s="80"/>
      <c r="C155" s="74"/>
      <c r="D155" s="75"/>
      <c r="E155" s="76"/>
      <c r="F155" s="74"/>
      <c r="G155" s="77"/>
      <c r="H155" s="78" t="s">
        <v>47</v>
      </c>
      <c r="I155" s="78">
        <v>0</v>
      </c>
      <c r="J155" s="79">
        <v>0.2</v>
      </c>
      <c r="K155" s="78">
        <v>0</v>
      </c>
      <c r="L155" s="129"/>
      <c r="M155" s="130"/>
      <c r="N155" s="130">
        <v>0</v>
      </c>
      <c r="P155" s="131"/>
      <c r="Q155" s="132"/>
    </row>
    <row r="156" spans="1:17" ht="18" hidden="1" customHeight="1" outlineLevel="1" x14ac:dyDescent="0.2">
      <c r="A156" s="51"/>
      <c r="B156" s="80"/>
      <c r="C156" s="74"/>
      <c r="D156" s="88"/>
      <c r="E156" s="76"/>
      <c r="F156" s="74"/>
      <c r="G156" s="77"/>
      <c r="H156" s="78" t="s">
        <v>47</v>
      </c>
      <c r="I156" s="78">
        <v>0</v>
      </c>
      <c r="J156" s="79">
        <v>0.2</v>
      </c>
      <c r="K156" s="78">
        <v>0</v>
      </c>
      <c r="L156" s="133"/>
      <c r="M156" s="134" t="s">
        <v>47</v>
      </c>
      <c r="N156" s="134">
        <v>0</v>
      </c>
      <c r="P156" s="131"/>
      <c r="Q156" s="132"/>
    </row>
    <row r="157" spans="1:17" ht="18" hidden="1" customHeight="1" outlineLevel="1" x14ac:dyDescent="0.2">
      <c r="A157" s="51"/>
      <c r="B157" s="80"/>
      <c r="C157" s="74"/>
      <c r="D157" s="88"/>
      <c r="E157" s="76"/>
      <c r="F157" s="74"/>
      <c r="G157" s="77"/>
      <c r="H157" s="78" t="s">
        <v>47</v>
      </c>
      <c r="I157" s="78">
        <v>0</v>
      </c>
      <c r="J157" s="79">
        <v>0.2</v>
      </c>
      <c r="K157" s="78">
        <v>0</v>
      </c>
      <c r="L157" s="133"/>
      <c r="M157" s="134" t="s">
        <v>47</v>
      </c>
      <c r="N157" s="134">
        <v>0</v>
      </c>
      <c r="P157" s="131"/>
      <c r="Q157" s="132"/>
    </row>
    <row r="158" spans="1:17" ht="26.25" hidden="1" customHeight="1" x14ac:dyDescent="0.25">
      <c r="A158" s="6"/>
      <c r="B158" s="7"/>
      <c r="C158" s="8"/>
      <c r="D158" s="9"/>
      <c r="E158" s="8"/>
      <c r="F158" s="8"/>
      <c r="G158" s="1"/>
      <c r="H158" s="34"/>
      <c r="I158" s="12"/>
      <c r="J158" s="1"/>
      <c r="K158" s="14"/>
      <c r="L158" s="73"/>
      <c r="M158" s="135"/>
      <c r="N158" s="136"/>
      <c r="O158" s="137"/>
      <c r="P158" s="71"/>
      <c r="Q158" s="70"/>
    </row>
    <row r="159" spans="1:17" ht="23.25" hidden="1" customHeight="1" collapsed="1" x14ac:dyDescent="0.2">
      <c r="A159" s="6"/>
      <c r="B159" s="138" t="s">
        <v>3</v>
      </c>
      <c r="C159" s="139"/>
      <c r="D159" s="140"/>
      <c r="E159" s="139"/>
      <c r="F159" s="139"/>
      <c r="G159" s="141"/>
      <c r="H159" s="142"/>
      <c r="I159" s="143">
        <v>0</v>
      </c>
      <c r="J159" s="141"/>
      <c r="K159" s="143">
        <v>0</v>
      </c>
      <c r="L159" s="41"/>
      <c r="M159" s="144"/>
      <c r="N159" s="126"/>
      <c r="O159" s="137"/>
      <c r="P159" s="17"/>
      <c r="Q159" s="16"/>
    </row>
    <row r="160" spans="1:17" hidden="1" outlineLevel="1" x14ac:dyDescent="0.3">
      <c r="A160" s="42"/>
      <c r="B160" s="43" t="s">
        <v>13</v>
      </c>
      <c r="C160" s="44" t="s">
        <v>14</v>
      </c>
      <c r="D160" s="45" t="s">
        <v>17</v>
      </c>
      <c r="E160" s="370" t="s">
        <v>99</v>
      </c>
      <c r="F160" s="366"/>
      <c r="G160" s="46" t="s">
        <v>79</v>
      </c>
      <c r="H160" s="47" t="s">
        <v>19</v>
      </c>
      <c r="I160" s="47" t="s">
        <v>20</v>
      </c>
      <c r="J160" s="46" t="s">
        <v>21</v>
      </c>
      <c r="K160" s="47" t="s">
        <v>22</v>
      </c>
      <c r="L160" s="49"/>
      <c r="M160" s="127"/>
      <c r="N160" s="128"/>
      <c r="P160" s="17"/>
      <c r="Q160" s="50"/>
    </row>
    <row r="161" spans="1:17" ht="22.5" hidden="1" customHeight="1" outlineLevel="1" x14ac:dyDescent="0.2">
      <c r="A161" s="51"/>
      <c r="B161" s="80"/>
      <c r="C161" s="74"/>
      <c r="D161" s="75"/>
      <c r="E161" s="371" t="s">
        <v>47</v>
      </c>
      <c r="F161" s="369"/>
      <c r="G161" s="77"/>
      <c r="H161" s="78" t="s">
        <v>47</v>
      </c>
      <c r="I161" s="78">
        <v>0</v>
      </c>
      <c r="J161" s="79">
        <v>0.3</v>
      </c>
      <c r="K161" s="78">
        <v>0</v>
      </c>
      <c r="L161" s="60"/>
      <c r="M161" s="131"/>
      <c r="N161" s="132"/>
      <c r="P161" s="17"/>
      <c r="Q161" s="16"/>
    </row>
    <row r="162" spans="1:17" ht="22.5" hidden="1" customHeight="1" outlineLevel="1" x14ac:dyDescent="0.2">
      <c r="A162" s="51"/>
      <c r="B162" s="80"/>
      <c r="C162" s="74"/>
      <c r="D162" s="75"/>
      <c r="E162" s="371" t="s">
        <v>47</v>
      </c>
      <c r="F162" s="369"/>
      <c r="G162" s="77"/>
      <c r="H162" s="78" t="s">
        <v>47</v>
      </c>
      <c r="I162" s="78">
        <v>0</v>
      </c>
      <c r="J162" s="79">
        <v>0.3</v>
      </c>
      <c r="K162" s="78">
        <v>0</v>
      </c>
      <c r="L162" s="60"/>
      <c r="M162" s="131"/>
      <c r="N162" s="132"/>
      <c r="P162" s="17"/>
      <c r="Q162" s="16"/>
    </row>
    <row r="163" spans="1:17" ht="22.5" hidden="1" customHeight="1" outlineLevel="1" x14ac:dyDescent="0.2">
      <c r="A163" s="51"/>
      <c r="B163" s="80"/>
      <c r="C163" s="74"/>
      <c r="D163" s="75"/>
      <c r="E163" s="371" t="s">
        <v>47</v>
      </c>
      <c r="F163" s="369"/>
      <c r="G163" s="77"/>
      <c r="H163" s="78" t="s">
        <v>47</v>
      </c>
      <c r="I163" s="78">
        <v>0</v>
      </c>
      <c r="J163" s="79">
        <v>0.3</v>
      </c>
      <c r="K163" s="78">
        <v>0</v>
      </c>
      <c r="L163" s="60"/>
      <c r="M163" s="131"/>
      <c r="N163" s="132"/>
      <c r="P163" s="17"/>
      <c r="Q163" s="16"/>
    </row>
    <row r="164" spans="1:17" ht="22.5" hidden="1" customHeight="1" outlineLevel="1" x14ac:dyDescent="0.2">
      <c r="A164" s="51"/>
      <c r="B164" s="80"/>
      <c r="C164" s="74"/>
      <c r="D164" s="75"/>
      <c r="E164" s="371" t="s">
        <v>47</v>
      </c>
      <c r="F164" s="369"/>
      <c r="G164" s="77"/>
      <c r="H164" s="78" t="s">
        <v>47</v>
      </c>
      <c r="I164" s="78">
        <v>0</v>
      </c>
      <c r="J164" s="79">
        <v>0.3</v>
      </c>
      <c r="K164" s="145">
        <v>0</v>
      </c>
      <c r="L164" s="60"/>
      <c r="M164" s="131"/>
      <c r="N164" s="132"/>
      <c r="P164" s="17"/>
      <c r="Q164" s="16"/>
    </row>
    <row r="165" spans="1:17" ht="22.5" hidden="1" customHeight="1" outlineLevel="1" x14ac:dyDescent="0.3">
      <c r="A165" s="51"/>
      <c r="B165" s="80"/>
      <c r="C165" s="74"/>
      <c r="D165" s="88"/>
      <c r="E165" s="376" t="s">
        <v>47</v>
      </c>
      <c r="F165" s="369"/>
      <c r="G165" s="77"/>
      <c r="H165" s="78" t="s">
        <v>47</v>
      </c>
      <c r="I165" s="78">
        <v>0</v>
      </c>
      <c r="J165" s="79">
        <v>0.3</v>
      </c>
      <c r="K165" s="145">
        <v>0</v>
      </c>
      <c r="L165" s="60"/>
      <c r="M165" s="146"/>
      <c r="N165" s="147"/>
      <c r="P165" s="17"/>
      <c r="Q165" s="16"/>
    </row>
    <row r="166" spans="1:17" ht="22.5" hidden="1" customHeight="1" outlineLevel="1" x14ac:dyDescent="0.3">
      <c r="A166" s="51"/>
      <c r="B166" s="80"/>
      <c r="C166" s="74"/>
      <c r="D166" s="88"/>
      <c r="E166" s="376" t="s">
        <v>47</v>
      </c>
      <c r="F166" s="369"/>
      <c r="G166" s="77"/>
      <c r="H166" s="78" t="s">
        <v>47</v>
      </c>
      <c r="I166" s="78">
        <v>0</v>
      </c>
      <c r="J166" s="79">
        <v>0.3</v>
      </c>
      <c r="K166" s="145">
        <v>0</v>
      </c>
      <c r="L166" s="60"/>
      <c r="M166" s="146"/>
      <c r="N166" s="147"/>
      <c r="O166" s="137"/>
      <c r="P166" s="17"/>
      <c r="Q166" s="16"/>
    </row>
    <row r="167" spans="1:17" ht="22.5" hidden="1" customHeight="1" outlineLevel="1" x14ac:dyDescent="0.3">
      <c r="A167" s="51"/>
      <c r="B167" s="80"/>
      <c r="C167" s="74"/>
      <c r="D167" s="75"/>
      <c r="E167" s="376" t="s">
        <v>47</v>
      </c>
      <c r="F167" s="369"/>
      <c r="G167" s="77"/>
      <c r="H167" s="78" t="s">
        <v>47</v>
      </c>
      <c r="I167" s="78">
        <v>0</v>
      </c>
      <c r="J167" s="79">
        <v>0.3</v>
      </c>
      <c r="K167" s="145">
        <v>0</v>
      </c>
      <c r="L167" s="60"/>
      <c r="M167" s="146"/>
      <c r="N167" s="147"/>
      <c r="O167" s="137"/>
      <c r="P167" s="17"/>
      <c r="Q167" s="16"/>
    </row>
    <row r="168" spans="1:17" ht="22.5" hidden="1" customHeight="1" outlineLevel="1" x14ac:dyDescent="0.3">
      <c r="A168" s="51"/>
      <c r="B168" s="80"/>
      <c r="C168" s="74"/>
      <c r="D168" s="75"/>
      <c r="E168" s="376" t="s">
        <v>47</v>
      </c>
      <c r="F168" s="369"/>
      <c r="G168" s="77"/>
      <c r="H168" s="78" t="s">
        <v>47</v>
      </c>
      <c r="I168" s="78">
        <v>0</v>
      </c>
      <c r="J168" s="79">
        <v>0.3</v>
      </c>
      <c r="K168" s="145">
        <v>0</v>
      </c>
      <c r="L168" s="60"/>
      <c r="M168" s="146"/>
      <c r="N168" s="147"/>
      <c r="O168" s="137"/>
      <c r="P168" s="17"/>
      <c r="Q168" s="16"/>
    </row>
    <row r="169" spans="1:17" ht="22.5" hidden="1" customHeight="1" outlineLevel="1" x14ac:dyDescent="0.3">
      <c r="A169" s="51"/>
      <c r="B169" s="80"/>
      <c r="C169" s="74"/>
      <c r="D169" s="75"/>
      <c r="E169" s="376" t="s">
        <v>47</v>
      </c>
      <c r="F169" s="369"/>
      <c r="G169" s="77"/>
      <c r="H169" s="78" t="s">
        <v>47</v>
      </c>
      <c r="I169" s="78">
        <v>0</v>
      </c>
      <c r="J169" s="79">
        <v>0.3</v>
      </c>
      <c r="K169" s="145">
        <v>0</v>
      </c>
      <c r="L169" s="60"/>
      <c r="M169" s="146"/>
      <c r="N169" s="147"/>
      <c r="O169" s="137"/>
      <c r="P169" s="17"/>
      <c r="Q169" s="16"/>
    </row>
    <row r="170" spans="1:17" ht="26.25" hidden="1" customHeight="1" x14ac:dyDescent="0.2">
      <c r="A170" s="6"/>
      <c r="B170" s="7"/>
      <c r="C170" s="8"/>
      <c r="D170" s="9"/>
      <c r="E170" s="8"/>
      <c r="F170" s="8"/>
      <c r="G170" s="1"/>
      <c r="H170" s="34"/>
      <c r="I170" s="12"/>
      <c r="J170" s="1"/>
      <c r="K170" s="14"/>
      <c r="L170" s="73"/>
      <c r="M170" s="70"/>
      <c r="N170" s="70"/>
      <c r="O170" s="16"/>
      <c r="P170" s="17"/>
      <c r="Q170" s="16"/>
    </row>
    <row r="171" spans="1:17" ht="23.25" hidden="1" customHeight="1" x14ac:dyDescent="0.2">
      <c r="A171" s="6"/>
      <c r="B171" s="148" t="s">
        <v>4</v>
      </c>
      <c r="C171" s="149"/>
      <c r="D171" s="150"/>
      <c r="E171" s="149"/>
      <c r="F171" s="149"/>
      <c r="G171" s="151"/>
      <c r="H171" s="152"/>
      <c r="I171" s="153">
        <v>0</v>
      </c>
      <c r="J171" s="151"/>
      <c r="K171" s="153">
        <v>0</v>
      </c>
      <c r="L171" s="41"/>
      <c r="M171" s="16"/>
      <c r="N171" s="16"/>
      <c r="O171" s="16"/>
      <c r="P171" s="17"/>
      <c r="Q171" s="16"/>
    </row>
    <row r="172" spans="1:17" hidden="1" x14ac:dyDescent="0.2">
      <c r="A172" s="6"/>
      <c r="B172" s="154" t="s">
        <v>13</v>
      </c>
      <c r="C172" s="44" t="s">
        <v>14</v>
      </c>
      <c r="D172" s="45"/>
      <c r="E172" s="44"/>
      <c r="F172" s="44" t="s">
        <v>17</v>
      </c>
      <c r="G172" s="46" t="s">
        <v>79</v>
      </c>
      <c r="H172" s="47" t="s">
        <v>19</v>
      </c>
      <c r="I172" s="47" t="s">
        <v>20</v>
      </c>
      <c r="J172" s="46" t="s">
        <v>21</v>
      </c>
      <c r="K172" s="47" t="s">
        <v>22</v>
      </c>
      <c r="L172" s="49"/>
      <c r="M172" s="16"/>
      <c r="N172" s="16"/>
      <c r="O172" s="16"/>
      <c r="P172" s="17"/>
      <c r="Q172" s="16"/>
    </row>
    <row r="173" spans="1:17" ht="22.5" hidden="1" customHeight="1" x14ac:dyDescent="0.2">
      <c r="A173" s="6"/>
      <c r="B173" s="155"/>
      <c r="C173" s="155"/>
      <c r="D173" s="156"/>
      <c r="E173" s="377" t="s">
        <v>100</v>
      </c>
      <c r="F173" s="369"/>
      <c r="G173" s="158"/>
      <c r="H173" s="78" t="s">
        <v>47</v>
      </c>
      <c r="I173" s="78">
        <v>0</v>
      </c>
      <c r="J173" s="79">
        <v>0.2</v>
      </c>
      <c r="K173" s="78">
        <v>0</v>
      </c>
      <c r="L173" s="60"/>
      <c r="M173" s="16"/>
      <c r="N173" s="16"/>
      <c r="O173" s="16"/>
      <c r="P173" s="17"/>
      <c r="Q173" s="16"/>
    </row>
    <row r="174" spans="1:17" hidden="1" x14ac:dyDescent="0.2">
      <c r="A174" s="6"/>
      <c r="B174" s="159"/>
      <c r="C174" s="160"/>
      <c r="D174" s="161"/>
      <c r="E174" s="160"/>
      <c r="F174" s="160"/>
      <c r="G174" s="162"/>
      <c r="H174" s="163"/>
      <c r="I174" s="164"/>
      <c r="J174" s="162"/>
      <c r="K174" s="165" t="s">
        <v>101</v>
      </c>
      <c r="L174" s="73"/>
      <c r="M174" s="16"/>
      <c r="N174" s="16"/>
      <c r="O174" s="16"/>
      <c r="P174" s="17"/>
      <c r="Q174" s="16"/>
    </row>
    <row r="175" spans="1:17" ht="12.75" hidden="1" customHeight="1" x14ac:dyDescent="0.2">
      <c r="A175" s="6"/>
      <c r="B175" s="159"/>
      <c r="C175" s="160"/>
      <c r="D175" s="161"/>
      <c r="E175" s="160"/>
      <c r="F175" s="160"/>
      <c r="G175" s="162"/>
      <c r="H175" s="163"/>
      <c r="I175" s="164"/>
      <c r="J175" s="162"/>
      <c r="K175" s="165"/>
      <c r="L175" s="73"/>
      <c r="M175" s="16"/>
      <c r="N175" s="16"/>
      <c r="O175" s="16"/>
      <c r="P175" s="17"/>
      <c r="Q175" s="16"/>
    </row>
    <row r="176" spans="1:17" ht="23.25" hidden="1" customHeight="1" x14ac:dyDescent="0.2">
      <c r="A176" s="166"/>
      <c r="B176" s="167" t="s">
        <v>102</v>
      </c>
      <c r="C176" s="168"/>
      <c r="D176" s="169"/>
      <c r="E176" s="168"/>
      <c r="F176" s="168"/>
      <c r="G176" s="170"/>
      <c r="H176" s="171"/>
      <c r="I176" s="172">
        <v>0</v>
      </c>
      <c r="J176" s="173"/>
      <c r="K176" s="172">
        <v>0</v>
      </c>
      <c r="L176" s="41"/>
      <c r="M176" s="1"/>
      <c r="N176" s="1"/>
      <c r="O176" s="1"/>
      <c r="P176" s="174"/>
      <c r="Q176" s="1"/>
    </row>
    <row r="177" spans="1:17" ht="23.25" hidden="1" customHeight="1" x14ac:dyDescent="0.2">
      <c r="A177" s="166"/>
      <c r="B177" s="154" t="s">
        <v>13</v>
      </c>
      <c r="C177" s="44" t="s">
        <v>14</v>
      </c>
      <c r="D177" s="45" t="s">
        <v>103</v>
      </c>
      <c r="E177" s="44" t="s">
        <v>104</v>
      </c>
      <c r="F177" s="44" t="s">
        <v>17</v>
      </c>
      <c r="G177" s="46" t="s">
        <v>79</v>
      </c>
      <c r="H177" s="47" t="s">
        <v>19</v>
      </c>
      <c r="I177" s="47" t="s">
        <v>20</v>
      </c>
      <c r="J177" s="46"/>
      <c r="K177" s="47" t="s">
        <v>22</v>
      </c>
      <c r="L177" s="49"/>
      <c r="M177" s="1"/>
      <c r="N177" s="1"/>
      <c r="O177" s="1"/>
      <c r="P177" s="174"/>
      <c r="Q177" s="1"/>
    </row>
    <row r="178" spans="1:17" ht="23.25" hidden="1" customHeight="1" x14ac:dyDescent="0.25">
      <c r="A178" s="175"/>
      <c r="B178" s="157"/>
      <c r="C178" s="157"/>
      <c r="D178" s="176"/>
      <c r="E178" s="158"/>
      <c r="F178" s="157"/>
      <c r="G178" s="158"/>
      <c r="H178" s="177" t="s">
        <v>47</v>
      </c>
      <c r="I178" s="178">
        <v>0</v>
      </c>
      <c r="J178" s="179"/>
      <c r="K178" s="78">
        <v>0</v>
      </c>
      <c r="L178" s="60"/>
      <c r="M178" s="136"/>
      <c r="N178" s="136"/>
      <c r="O178" s="136"/>
      <c r="P178" s="135"/>
      <c r="Q178" s="136"/>
    </row>
    <row r="179" spans="1:17" ht="23.25" hidden="1" customHeight="1" x14ac:dyDescent="0.25">
      <c r="A179" s="175"/>
      <c r="B179" s="180"/>
      <c r="C179" s="180"/>
      <c r="D179" s="9"/>
      <c r="E179" s="181"/>
      <c r="F179" s="180"/>
      <c r="G179" s="181"/>
      <c r="H179" s="182"/>
      <c r="I179" s="182"/>
      <c r="J179" s="183"/>
      <c r="K179" s="184"/>
      <c r="L179" s="60"/>
      <c r="M179" s="136"/>
      <c r="N179" s="136"/>
      <c r="O179" s="136"/>
      <c r="P179" s="135"/>
      <c r="Q179" s="136"/>
    </row>
    <row r="180" spans="1:17" ht="23.25" hidden="1" customHeight="1" x14ac:dyDescent="0.25">
      <c r="A180" s="175"/>
      <c r="B180" s="185" t="s">
        <v>105</v>
      </c>
      <c r="C180" s="186"/>
      <c r="D180" s="187"/>
      <c r="E180" s="186"/>
      <c r="F180" s="186"/>
      <c r="G180" s="188"/>
      <c r="H180" s="189"/>
      <c r="I180" s="190">
        <v>0</v>
      </c>
      <c r="J180" s="188"/>
      <c r="K180" s="190">
        <v>0</v>
      </c>
      <c r="L180" s="41"/>
      <c r="M180" s="136"/>
      <c r="N180" s="136"/>
      <c r="O180" s="136"/>
      <c r="P180" s="135"/>
      <c r="Q180" s="136"/>
    </row>
    <row r="181" spans="1:17" ht="23.25" hidden="1" customHeight="1" x14ac:dyDescent="0.25">
      <c r="A181" s="175"/>
      <c r="B181" s="43" t="s">
        <v>13</v>
      </c>
      <c r="C181" s="44" t="s">
        <v>14</v>
      </c>
      <c r="D181" s="45" t="s">
        <v>106</v>
      </c>
      <c r="E181" s="44" t="s">
        <v>107</v>
      </c>
      <c r="F181" s="44" t="s">
        <v>17</v>
      </c>
      <c r="G181" s="46" t="s">
        <v>79</v>
      </c>
      <c r="H181" s="47" t="s">
        <v>19</v>
      </c>
      <c r="I181" s="47" t="s">
        <v>20</v>
      </c>
      <c r="J181" s="46" t="s">
        <v>21</v>
      </c>
      <c r="K181" s="47" t="s">
        <v>22</v>
      </c>
      <c r="L181" s="49"/>
      <c r="M181" s="136"/>
      <c r="N181" s="136"/>
      <c r="O181" s="136"/>
      <c r="P181" s="135"/>
      <c r="Q181" s="136"/>
    </row>
    <row r="182" spans="1:17" ht="18" hidden="1" customHeight="1" x14ac:dyDescent="0.25">
      <c r="A182" s="175"/>
      <c r="B182" s="372" t="s">
        <v>108</v>
      </c>
      <c r="C182" s="372" t="s">
        <v>88</v>
      </c>
      <c r="D182" s="75"/>
      <c r="E182" s="74"/>
      <c r="F182" s="74"/>
      <c r="G182" s="191"/>
      <c r="H182" s="78" t="s">
        <v>47</v>
      </c>
      <c r="I182" s="192">
        <v>0</v>
      </c>
      <c r="J182" s="79">
        <v>0.2</v>
      </c>
      <c r="K182" s="193">
        <v>0</v>
      </c>
      <c r="L182" s="60"/>
      <c r="M182" s="136"/>
      <c r="N182" s="136"/>
      <c r="O182" s="136"/>
      <c r="P182" s="135"/>
      <c r="Q182" s="136"/>
    </row>
    <row r="183" spans="1:17" ht="20.25" hidden="1" customHeight="1" x14ac:dyDescent="0.25">
      <c r="A183" s="175"/>
      <c r="B183" s="366"/>
      <c r="C183" s="366"/>
      <c r="D183" s="75"/>
      <c r="E183" s="74"/>
      <c r="F183" s="74"/>
      <c r="G183" s="191"/>
      <c r="H183" s="78" t="s">
        <v>47</v>
      </c>
      <c r="I183" s="192">
        <v>0</v>
      </c>
      <c r="J183" s="79">
        <v>0.2</v>
      </c>
      <c r="K183" s="193">
        <v>0</v>
      </c>
      <c r="L183" s="60"/>
      <c r="M183" s="136"/>
      <c r="N183" s="136"/>
      <c r="O183" s="136"/>
      <c r="P183" s="135"/>
      <c r="Q183" s="136"/>
    </row>
    <row r="184" spans="1:17" ht="20.25" hidden="1" customHeight="1" x14ac:dyDescent="0.25">
      <c r="A184" s="175"/>
      <c r="B184" s="366"/>
      <c r="C184" s="366"/>
      <c r="D184" s="75"/>
      <c r="E184" s="74"/>
      <c r="F184" s="74"/>
      <c r="G184" s="191"/>
      <c r="H184" s="78" t="s">
        <v>47</v>
      </c>
      <c r="I184" s="192">
        <v>0</v>
      </c>
      <c r="J184" s="79">
        <v>0.2</v>
      </c>
      <c r="K184" s="193">
        <v>0</v>
      </c>
      <c r="L184" s="60"/>
      <c r="M184" s="136"/>
      <c r="N184" s="136"/>
      <c r="O184" s="136"/>
      <c r="P184" s="135"/>
      <c r="Q184" s="136"/>
    </row>
    <row r="185" spans="1:17" ht="20.25" hidden="1" customHeight="1" x14ac:dyDescent="0.25">
      <c r="A185" s="175"/>
      <c r="B185" s="365"/>
      <c r="C185" s="365"/>
      <c r="D185" s="75"/>
      <c r="E185" s="74"/>
      <c r="F185" s="74"/>
      <c r="G185" s="191"/>
      <c r="H185" s="78" t="s">
        <v>47</v>
      </c>
      <c r="I185" s="192">
        <v>0</v>
      </c>
      <c r="J185" s="79">
        <v>0.2</v>
      </c>
      <c r="K185" s="193">
        <v>0</v>
      </c>
      <c r="L185" s="60"/>
      <c r="M185" s="136"/>
      <c r="N185" s="136"/>
      <c r="O185" s="136"/>
      <c r="P185" s="135"/>
      <c r="Q185" s="136"/>
    </row>
    <row r="186" spans="1:17" ht="15.75" customHeight="1" x14ac:dyDescent="0.2">
      <c r="A186" s="6"/>
      <c r="B186" s="7"/>
      <c r="C186" s="8"/>
      <c r="D186" s="9"/>
      <c r="E186" s="8"/>
      <c r="F186" s="8"/>
      <c r="G186" s="1"/>
      <c r="H186" s="34"/>
      <c r="I186" s="12"/>
      <c r="J186" s="1"/>
      <c r="K186" s="14"/>
      <c r="L186" s="73"/>
      <c r="M186" s="16"/>
      <c r="N186" s="16"/>
      <c r="O186" s="16"/>
      <c r="P186" s="17"/>
      <c r="Q186" s="16"/>
    </row>
    <row r="187" spans="1:17" ht="23.25" hidden="1" customHeight="1" x14ac:dyDescent="0.2">
      <c r="A187" s="6"/>
      <c r="B187" s="194" t="s">
        <v>109</v>
      </c>
      <c r="C187" s="195"/>
      <c r="D187" s="196"/>
      <c r="E187" s="195"/>
      <c r="F187" s="195"/>
      <c r="G187" s="197"/>
      <c r="H187" s="198"/>
      <c r="I187" s="199">
        <v>0</v>
      </c>
      <c r="J187" s="197"/>
      <c r="K187" s="199">
        <v>0</v>
      </c>
      <c r="L187" s="200"/>
      <c r="M187" s="201" t="s">
        <v>110</v>
      </c>
      <c r="N187" s="202">
        <v>0</v>
      </c>
      <c r="P187" s="17"/>
      <c r="Q187" s="16"/>
    </row>
    <row r="188" spans="1:17" ht="13.5" hidden="1" outlineLevel="1" x14ac:dyDescent="0.2">
      <c r="A188" s="42"/>
      <c r="B188" s="43" t="s">
        <v>13</v>
      </c>
      <c r="C188" s="44" t="s">
        <v>14</v>
      </c>
      <c r="D188" s="45" t="s">
        <v>106</v>
      </c>
      <c r="E188" s="44" t="s">
        <v>107</v>
      </c>
      <c r="F188" s="44" t="s">
        <v>17</v>
      </c>
      <c r="G188" s="46" t="s">
        <v>79</v>
      </c>
      <c r="H188" s="47" t="s">
        <v>19</v>
      </c>
      <c r="I188" s="47" t="s">
        <v>20</v>
      </c>
      <c r="J188" s="46" t="s">
        <v>21</v>
      </c>
      <c r="K188" s="47" t="s">
        <v>22</v>
      </c>
      <c r="L188" s="46" t="s">
        <v>96</v>
      </c>
      <c r="M188" s="46" t="s">
        <v>97</v>
      </c>
      <c r="N188" s="203" t="s">
        <v>98</v>
      </c>
      <c r="P188" s="17"/>
      <c r="Q188" s="50"/>
    </row>
    <row r="189" spans="1:17" ht="18" hidden="1" customHeight="1" outlineLevel="1" x14ac:dyDescent="0.2">
      <c r="A189" s="51"/>
      <c r="B189" s="80" t="s">
        <v>111</v>
      </c>
      <c r="C189" s="74" t="s">
        <v>88</v>
      </c>
      <c r="D189" s="75" t="s">
        <v>112</v>
      </c>
      <c r="E189" s="157" t="s">
        <v>12</v>
      </c>
      <c r="F189" s="76" t="s">
        <v>113</v>
      </c>
      <c r="G189" s="77"/>
      <c r="H189" s="78" t="s">
        <v>47</v>
      </c>
      <c r="I189" s="78">
        <v>0</v>
      </c>
      <c r="J189" s="79"/>
      <c r="K189" s="78">
        <v>0</v>
      </c>
      <c r="L189" s="204" t="s">
        <v>114</v>
      </c>
      <c r="M189" s="205">
        <v>375</v>
      </c>
      <c r="N189" s="205">
        <v>0</v>
      </c>
      <c r="P189" s="17"/>
      <c r="Q189" s="16"/>
    </row>
    <row r="190" spans="1:17" ht="18" hidden="1" customHeight="1" outlineLevel="1" x14ac:dyDescent="0.2">
      <c r="A190" s="51"/>
      <c r="B190" s="80"/>
      <c r="C190" s="74"/>
      <c r="D190" s="75"/>
      <c r="E190" s="74"/>
      <c r="F190" s="76"/>
      <c r="G190" s="77"/>
      <c r="H190" s="78" t="s">
        <v>47</v>
      </c>
      <c r="I190" s="78">
        <v>0</v>
      </c>
      <c r="J190" s="79">
        <v>0.2</v>
      </c>
      <c r="K190" s="78">
        <v>0</v>
      </c>
      <c r="L190" s="206"/>
      <c r="M190" s="207" t="s">
        <v>47</v>
      </c>
      <c r="N190" s="207">
        <v>0</v>
      </c>
      <c r="P190" s="17"/>
      <c r="Q190" s="16"/>
    </row>
    <row r="191" spans="1:17" ht="18" hidden="1" customHeight="1" outlineLevel="1" x14ac:dyDescent="0.2">
      <c r="A191" s="51"/>
      <c r="B191" s="80"/>
      <c r="C191" s="74"/>
      <c r="D191" s="75"/>
      <c r="E191" s="74"/>
      <c r="F191" s="76"/>
      <c r="G191" s="77"/>
      <c r="H191" s="78" t="s">
        <v>47</v>
      </c>
      <c r="I191" s="78">
        <v>0</v>
      </c>
      <c r="J191" s="79">
        <v>0.2</v>
      </c>
      <c r="K191" s="193">
        <v>0</v>
      </c>
      <c r="L191" s="208"/>
      <c r="M191" s="207"/>
      <c r="N191" s="207">
        <v>0</v>
      </c>
      <c r="P191" s="17"/>
      <c r="Q191" s="16"/>
    </row>
    <row r="192" spans="1:17" ht="23.25" hidden="1" customHeight="1" x14ac:dyDescent="0.2">
      <c r="A192" s="6"/>
      <c r="B192" s="159"/>
      <c r="C192" s="160"/>
      <c r="D192" s="161"/>
      <c r="E192" s="160"/>
      <c r="F192" s="160"/>
      <c r="G192" s="162"/>
      <c r="H192" s="163"/>
      <c r="I192" s="164"/>
      <c r="J192" s="162"/>
      <c r="K192" s="165"/>
      <c r="L192" s="16"/>
      <c r="M192" s="16"/>
      <c r="N192" s="16"/>
      <c r="P192" s="17"/>
      <c r="Q192" s="16"/>
    </row>
    <row r="193" spans="1:17" ht="23.25" hidden="1" customHeight="1" x14ac:dyDescent="0.2">
      <c r="A193" s="6"/>
      <c r="B193" s="159"/>
      <c r="C193" s="160"/>
      <c r="D193" s="161"/>
      <c r="E193" s="160"/>
      <c r="F193" s="160"/>
      <c r="G193" s="162"/>
      <c r="H193" s="163"/>
      <c r="I193" s="164"/>
      <c r="J193" s="162"/>
      <c r="K193" s="165"/>
      <c r="L193" s="16"/>
      <c r="M193" s="16"/>
      <c r="N193" s="16"/>
      <c r="P193" s="17"/>
      <c r="Q193" s="16"/>
    </row>
    <row r="194" spans="1:17" ht="23.25" hidden="1" customHeight="1" x14ac:dyDescent="0.2">
      <c r="A194" s="6"/>
      <c r="B194" s="194" t="s">
        <v>115</v>
      </c>
      <c r="C194" s="195"/>
      <c r="D194" s="196"/>
      <c r="E194" s="195"/>
      <c r="F194" s="195"/>
      <c r="G194" s="197"/>
      <c r="H194" s="198"/>
      <c r="I194" s="199">
        <v>0</v>
      </c>
      <c r="J194" s="197"/>
      <c r="K194" s="199">
        <v>0</v>
      </c>
      <c r="L194" s="200"/>
      <c r="M194" s="201" t="s">
        <v>110</v>
      </c>
      <c r="N194" s="209">
        <v>0</v>
      </c>
      <c r="P194" s="17"/>
      <c r="Q194" s="16"/>
    </row>
    <row r="195" spans="1:17" ht="13.5" hidden="1" outlineLevel="1" x14ac:dyDescent="0.2">
      <c r="A195" s="42"/>
      <c r="B195" s="43" t="s">
        <v>13</v>
      </c>
      <c r="C195" s="44" t="s">
        <v>14</v>
      </c>
      <c r="D195" s="45" t="s">
        <v>106</v>
      </c>
      <c r="E195" s="44" t="s">
        <v>107</v>
      </c>
      <c r="F195" s="44" t="s">
        <v>17</v>
      </c>
      <c r="G195" s="46" t="s">
        <v>79</v>
      </c>
      <c r="H195" s="47" t="s">
        <v>19</v>
      </c>
      <c r="I195" s="47" t="s">
        <v>20</v>
      </c>
      <c r="J195" s="46" t="s">
        <v>21</v>
      </c>
      <c r="K195" s="47" t="s">
        <v>22</v>
      </c>
      <c r="L195" s="210" t="s">
        <v>96</v>
      </c>
      <c r="M195" s="210" t="s">
        <v>97</v>
      </c>
      <c r="N195" s="211" t="s">
        <v>98</v>
      </c>
      <c r="P195" s="17"/>
      <c r="Q195" s="50"/>
    </row>
    <row r="196" spans="1:17" ht="18" hidden="1" customHeight="1" outlineLevel="1" x14ac:dyDescent="0.2">
      <c r="A196" s="51"/>
      <c r="B196" s="212" t="s">
        <v>116</v>
      </c>
      <c r="C196" s="74" t="s">
        <v>117</v>
      </c>
      <c r="D196" s="213" t="s">
        <v>77</v>
      </c>
      <c r="E196" s="214" t="s">
        <v>77</v>
      </c>
      <c r="F196" s="76" t="s">
        <v>118</v>
      </c>
      <c r="G196" s="77"/>
      <c r="H196" s="78" t="s">
        <v>47</v>
      </c>
      <c r="I196" s="78">
        <v>0</v>
      </c>
      <c r="J196" s="79"/>
      <c r="K196" s="78">
        <v>0</v>
      </c>
      <c r="L196" s="206" t="s">
        <v>119</v>
      </c>
      <c r="M196" s="207"/>
      <c r="N196" s="207">
        <v>0</v>
      </c>
      <c r="P196" s="17"/>
      <c r="Q196" s="16"/>
    </row>
    <row r="197" spans="1:17" ht="18" hidden="1" customHeight="1" outlineLevel="1" x14ac:dyDescent="0.2">
      <c r="A197" s="51"/>
      <c r="B197" s="212" t="s">
        <v>120</v>
      </c>
      <c r="C197" s="74" t="s">
        <v>117</v>
      </c>
      <c r="D197" s="75" t="s">
        <v>121</v>
      </c>
      <c r="E197" s="215" t="s">
        <v>12</v>
      </c>
      <c r="F197" s="76" t="s">
        <v>113</v>
      </c>
      <c r="G197" s="77"/>
      <c r="H197" s="78" t="s">
        <v>47</v>
      </c>
      <c r="I197" s="78">
        <v>0</v>
      </c>
      <c r="J197" s="79"/>
      <c r="K197" s="78">
        <v>0</v>
      </c>
      <c r="L197" s="206" t="s">
        <v>114</v>
      </c>
      <c r="M197" s="207">
        <v>375</v>
      </c>
      <c r="N197" s="207">
        <v>0</v>
      </c>
      <c r="P197" s="17"/>
      <c r="Q197" s="16"/>
    </row>
    <row r="198" spans="1:17" ht="18" hidden="1" customHeight="1" outlineLevel="1" x14ac:dyDescent="0.2">
      <c r="A198" s="51"/>
      <c r="B198" s="212" t="s">
        <v>122</v>
      </c>
      <c r="C198" s="74" t="s">
        <v>117</v>
      </c>
      <c r="D198" s="75" t="s">
        <v>121</v>
      </c>
      <c r="E198" s="215" t="s">
        <v>12</v>
      </c>
      <c r="F198" s="76" t="s">
        <v>123</v>
      </c>
      <c r="G198" s="77"/>
      <c r="H198" s="78" t="s">
        <v>47</v>
      </c>
      <c r="I198" s="78">
        <v>0</v>
      </c>
      <c r="J198" s="79"/>
      <c r="K198" s="78">
        <v>0</v>
      </c>
      <c r="L198" s="206" t="s">
        <v>119</v>
      </c>
      <c r="M198" s="207"/>
      <c r="N198" s="207">
        <v>0</v>
      </c>
      <c r="P198" s="17"/>
      <c r="Q198" s="16"/>
    </row>
    <row r="199" spans="1:17" ht="18" hidden="1" customHeight="1" outlineLevel="1" x14ac:dyDescent="0.2">
      <c r="A199" s="51"/>
      <c r="B199" s="212" t="s">
        <v>124</v>
      </c>
      <c r="C199" s="74" t="s">
        <v>117</v>
      </c>
      <c r="D199" s="75" t="s">
        <v>121</v>
      </c>
      <c r="E199" s="215" t="s">
        <v>12</v>
      </c>
      <c r="F199" s="76" t="s">
        <v>123</v>
      </c>
      <c r="G199" s="77"/>
      <c r="H199" s="78" t="s">
        <v>47</v>
      </c>
      <c r="I199" s="78">
        <v>0</v>
      </c>
      <c r="J199" s="79"/>
      <c r="K199" s="78">
        <v>0</v>
      </c>
      <c r="L199" s="206" t="s">
        <v>119</v>
      </c>
      <c r="M199" s="207"/>
      <c r="N199" s="207">
        <v>0</v>
      </c>
      <c r="P199" s="17"/>
      <c r="Q199" s="16"/>
    </row>
    <row r="200" spans="1:17" ht="18" hidden="1" customHeight="1" outlineLevel="1" x14ac:dyDescent="0.2">
      <c r="A200" s="51"/>
      <c r="B200" s="212" t="s">
        <v>125</v>
      </c>
      <c r="C200" s="74" t="s">
        <v>117</v>
      </c>
      <c r="D200" s="75" t="s">
        <v>121</v>
      </c>
      <c r="E200" s="215" t="s">
        <v>12</v>
      </c>
      <c r="F200" s="76" t="s">
        <v>126</v>
      </c>
      <c r="G200" s="77"/>
      <c r="H200" s="78" t="s">
        <v>47</v>
      </c>
      <c r="I200" s="78">
        <v>0</v>
      </c>
      <c r="J200" s="79"/>
      <c r="K200" s="78">
        <v>0</v>
      </c>
      <c r="L200" s="206" t="s">
        <v>119</v>
      </c>
      <c r="M200" s="207"/>
      <c r="N200" s="207">
        <v>0</v>
      </c>
      <c r="P200" s="17"/>
      <c r="Q200" s="16"/>
    </row>
    <row r="201" spans="1:17" ht="18" hidden="1" customHeight="1" outlineLevel="1" x14ac:dyDescent="0.2">
      <c r="A201" s="51"/>
      <c r="B201" s="373" t="s">
        <v>127</v>
      </c>
      <c r="C201" s="74" t="s">
        <v>117</v>
      </c>
      <c r="D201" s="75" t="s">
        <v>112</v>
      </c>
      <c r="E201" s="215" t="s">
        <v>12</v>
      </c>
      <c r="F201" s="76" t="s">
        <v>118</v>
      </c>
      <c r="G201" s="77"/>
      <c r="H201" s="78" t="s">
        <v>47</v>
      </c>
      <c r="I201" s="78">
        <v>0</v>
      </c>
      <c r="J201" s="79"/>
      <c r="K201" s="78">
        <v>0</v>
      </c>
      <c r="L201" s="206" t="s">
        <v>114</v>
      </c>
      <c r="M201" s="207">
        <v>375</v>
      </c>
      <c r="N201" s="207">
        <v>0</v>
      </c>
      <c r="P201" s="17"/>
      <c r="Q201" s="16"/>
    </row>
    <row r="202" spans="1:17" ht="18" hidden="1" customHeight="1" outlineLevel="1" x14ac:dyDescent="0.2">
      <c r="A202" s="51"/>
      <c r="B202" s="366"/>
      <c r="C202" s="74" t="s">
        <v>117</v>
      </c>
      <c r="D202" s="75" t="s">
        <v>128</v>
      </c>
      <c r="E202" s="215" t="s">
        <v>48</v>
      </c>
      <c r="F202" s="76" t="s">
        <v>118</v>
      </c>
      <c r="G202" s="77"/>
      <c r="H202" s="78" t="s">
        <v>47</v>
      </c>
      <c r="I202" s="78">
        <v>0</v>
      </c>
      <c r="J202" s="79"/>
      <c r="K202" s="78">
        <v>0</v>
      </c>
      <c r="L202" s="206" t="s">
        <v>119</v>
      </c>
      <c r="M202" s="207"/>
      <c r="N202" s="207">
        <v>0</v>
      </c>
      <c r="P202" s="17"/>
      <c r="Q202" s="16"/>
    </row>
    <row r="203" spans="1:17" ht="18" hidden="1" customHeight="1" outlineLevel="1" x14ac:dyDescent="0.2">
      <c r="A203" s="51"/>
      <c r="B203" s="366"/>
      <c r="C203" s="74" t="s">
        <v>117</v>
      </c>
      <c r="D203" s="75" t="s">
        <v>129</v>
      </c>
      <c r="E203" s="215" t="s">
        <v>52</v>
      </c>
      <c r="F203" s="216" t="s">
        <v>118</v>
      </c>
      <c r="G203" s="77"/>
      <c r="H203" s="78" t="s">
        <v>47</v>
      </c>
      <c r="I203" s="78">
        <v>0</v>
      </c>
      <c r="J203" s="79"/>
      <c r="K203" s="78">
        <v>0</v>
      </c>
      <c r="L203" s="206" t="s">
        <v>119</v>
      </c>
      <c r="M203" s="207"/>
      <c r="N203" s="207">
        <v>0</v>
      </c>
      <c r="P203" s="17"/>
      <c r="Q203" s="16"/>
    </row>
    <row r="204" spans="1:17" ht="18" hidden="1" customHeight="1" outlineLevel="1" x14ac:dyDescent="0.2">
      <c r="A204" s="51"/>
      <c r="B204" s="366"/>
      <c r="C204" s="74" t="s">
        <v>117</v>
      </c>
      <c r="D204" s="75" t="s">
        <v>130</v>
      </c>
      <c r="E204" s="215" t="s">
        <v>55</v>
      </c>
      <c r="F204" s="76" t="s">
        <v>118</v>
      </c>
      <c r="G204" s="77"/>
      <c r="H204" s="78" t="s">
        <v>47</v>
      </c>
      <c r="I204" s="78">
        <v>0</v>
      </c>
      <c r="J204" s="79"/>
      <c r="K204" s="78">
        <v>0</v>
      </c>
      <c r="L204" s="206" t="s">
        <v>119</v>
      </c>
      <c r="M204" s="207"/>
      <c r="N204" s="207">
        <v>0</v>
      </c>
      <c r="P204" s="17"/>
      <c r="Q204" s="16"/>
    </row>
    <row r="205" spans="1:17" ht="18" hidden="1" customHeight="1" outlineLevel="1" x14ac:dyDescent="0.2">
      <c r="A205" s="51"/>
      <c r="B205" s="366"/>
      <c r="C205" s="74" t="s">
        <v>117</v>
      </c>
      <c r="D205" s="213" t="s">
        <v>77</v>
      </c>
      <c r="E205" s="217" t="s">
        <v>77</v>
      </c>
      <c r="F205" s="76" t="s">
        <v>118</v>
      </c>
      <c r="G205" s="77"/>
      <c r="H205" s="78" t="s">
        <v>47</v>
      </c>
      <c r="I205" s="78">
        <v>0</v>
      </c>
      <c r="J205" s="79"/>
      <c r="K205" s="78">
        <v>0</v>
      </c>
      <c r="L205" s="206" t="s">
        <v>119</v>
      </c>
      <c r="M205" s="207"/>
      <c r="N205" s="207">
        <v>0</v>
      </c>
      <c r="P205" s="17"/>
      <c r="Q205" s="16"/>
    </row>
    <row r="206" spans="1:17" ht="18" hidden="1" customHeight="1" outlineLevel="1" x14ac:dyDescent="0.2">
      <c r="A206" s="51"/>
      <c r="B206" s="369"/>
      <c r="C206" s="74" t="s">
        <v>117</v>
      </c>
      <c r="D206" s="75" t="s">
        <v>121</v>
      </c>
      <c r="E206" s="215" t="s">
        <v>12</v>
      </c>
      <c r="F206" s="76" t="s">
        <v>118</v>
      </c>
      <c r="G206" s="77"/>
      <c r="H206" s="78" t="s">
        <v>47</v>
      </c>
      <c r="I206" s="78">
        <v>0</v>
      </c>
      <c r="J206" s="79"/>
      <c r="K206" s="78">
        <v>0</v>
      </c>
      <c r="L206" s="206" t="s">
        <v>114</v>
      </c>
      <c r="M206" s="207">
        <v>375</v>
      </c>
      <c r="N206" s="207">
        <v>0</v>
      </c>
      <c r="P206" s="17"/>
      <c r="Q206" s="16"/>
    </row>
    <row r="207" spans="1:17" ht="18" hidden="1" customHeight="1" outlineLevel="1" x14ac:dyDescent="0.2">
      <c r="A207" s="51"/>
      <c r="B207" s="374" t="s">
        <v>131</v>
      </c>
      <c r="C207" s="74" t="s">
        <v>132</v>
      </c>
      <c r="D207" s="75" t="s">
        <v>128</v>
      </c>
      <c r="E207" s="215" t="s">
        <v>48</v>
      </c>
      <c r="F207" s="76" t="s">
        <v>126</v>
      </c>
      <c r="G207" s="77"/>
      <c r="H207" s="78" t="s">
        <v>47</v>
      </c>
      <c r="I207" s="78">
        <v>0</v>
      </c>
      <c r="J207" s="79"/>
      <c r="K207" s="78">
        <v>0</v>
      </c>
      <c r="L207" s="206" t="s">
        <v>119</v>
      </c>
      <c r="M207" s="207"/>
      <c r="N207" s="207">
        <v>0</v>
      </c>
      <c r="P207" s="17"/>
      <c r="Q207" s="16"/>
    </row>
    <row r="208" spans="1:17" ht="18" hidden="1" customHeight="1" outlineLevel="1" x14ac:dyDescent="0.2">
      <c r="A208" s="51"/>
      <c r="B208" s="366"/>
      <c r="C208" s="74" t="s">
        <v>132</v>
      </c>
      <c r="D208" s="75" t="s">
        <v>129</v>
      </c>
      <c r="E208" s="215" t="s">
        <v>52</v>
      </c>
      <c r="F208" s="76" t="s">
        <v>126</v>
      </c>
      <c r="G208" s="77"/>
      <c r="H208" s="78" t="s">
        <v>47</v>
      </c>
      <c r="I208" s="78">
        <v>0</v>
      </c>
      <c r="J208" s="79"/>
      <c r="K208" s="78">
        <v>0</v>
      </c>
      <c r="L208" s="206" t="s">
        <v>119</v>
      </c>
      <c r="M208" s="207"/>
      <c r="N208" s="207">
        <v>0</v>
      </c>
      <c r="P208" s="17"/>
      <c r="Q208" s="16"/>
    </row>
    <row r="209" spans="1:17" ht="18" hidden="1" customHeight="1" outlineLevel="1" x14ac:dyDescent="0.2">
      <c r="A209" s="51"/>
      <c r="B209" s="366"/>
      <c r="C209" s="74" t="s">
        <v>132</v>
      </c>
      <c r="D209" s="75" t="s">
        <v>130</v>
      </c>
      <c r="E209" s="215" t="s">
        <v>55</v>
      </c>
      <c r="F209" s="76" t="s">
        <v>126</v>
      </c>
      <c r="G209" s="77"/>
      <c r="H209" s="78" t="s">
        <v>47</v>
      </c>
      <c r="I209" s="78">
        <v>0</v>
      </c>
      <c r="J209" s="79"/>
      <c r="K209" s="78">
        <v>0</v>
      </c>
      <c r="L209" s="206" t="s">
        <v>119</v>
      </c>
      <c r="M209" s="207"/>
      <c r="N209" s="207">
        <v>0</v>
      </c>
      <c r="P209" s="17"/>
      <c r="Q209" s="16"/>
    </row>
    <row r="210" spans="1:17" ht="18" hidden="1" customHeight="1" outlineLevel="1" x14ac:dyDescent="0.2">
      <c r="A210" s="51"/>
      <c r="B210" s="366"/>
      <c r="C210" s="74" t="s">
        <v>132</v>
      </c>
      <c r="D210" s="213" t="s">
        <v>77</v>
      </c>
      <c r="E210" s="217" t="s">
        <v>77</v>
      </c>
      <c r="F210" s="76" t="s">
        <v>126</v>
      </c>
      <c r="G210" s="77"/>
      <c r="H210" s="78" t="s">
        <v>47</v>
      </c>
      <c r="I210" s="78">
        <v>0</v>
      </c>
      <c r="J210" s="79"/>
      <c r="K210" s="78">
        <v>0</v>
      </c>
      <c r="L210" s="206" t="s">
        <v>119</v>
      </c>
      <c r="M210" s="207"/>
      <c r="N210" s="207">
        <v>0</v>
      </c>
      <c r="P210" s="17"/>
      <c r="Q210" s="16"/>
    </row>
    <row r="211" spans="1:17" ht="18" hidden="1" customHeight="1" outlineLevel="1" x14ac:dyDescent="0.2">
      <c r="A211" s="51"/>
      <c r="B211" s="369"/>
      <c r="C211" s="74" t="s">
        <v>132</v>
      </c>
      <c r="D211" s="75" t="s">
        <v>121</v>
      </c>
      <c r="E211" s="215" t="s">
        <v>12</v>
      </c>
      <c r="F211" s="76" t="s">
        <v>126</v>
      </c>
      <c r="G211" s="77"/>
      <c r="H211" s="78" t="s">
        <v>47</v>
      </c>
      <c r="I211" s="78">
        <v>0</v>
      </c>
      <c r="J211" s="79"/>
      <c r="K211" s="78">
        <v>0</v>
      </c>
      <c r="L211" s="206" t="s">
        <v>119</v>
      </c>
      <c r="M211" s="207"/>
      <c r="N211" s="207">
        <v>0</v>
      </c>
      <c r="P211" s="17"/>
      <c r="Q211" s="16"/>
    </row>
    <row r="212" spans="1:17" ht="18" hidden="1" customHeight="1" outlineLevel="1" x14ac:dyDescent="0.2">
      <c r="A212" s="51"/>
      <c r="B212" s="375" t="s">
        <v>133</v>
      </c>
      <c r="C212" s="74" t="s">
        <v>117</v>
      </c>
      <c r="D212" s="75" t="s">
        <v>112</v>
      </c>
      <c r="E212" s="215" t="s">
        <v>12</v>
      </c>
      <c r="F212" s="76" t="s">
        <v>113</v>
      </c>
      <c r="G212" s="77"/>
      <c r="H212" s="78" t="s">
        <v>47</v>
      </c>
      <c r="I212" s="78">
        <v>0</v>
      </c>
      <c r="J212" s="79"/>
      <c r="K212" s="78">
        <v>0</v>
      </c>
      <c r="L212" s="206" t="s">
        <v>114</v>
      </c>
      <c r="M212" s="207">
        <v>375</v>
      </c>
      <c r="N212" s="207">
        <v>0</v>
      </c>
      <c r="P212" s="17"/>
      <c r="Q212" s="16"/>
    </row>
    <row r="213" spans="1:17" ht="18" hidden="1" customHeight="1" outlineLevel="1" x14ac:dyDescent="0.2">
      <c r="A213" s="51"/>
      <c r="B213" s="366"/>
      <c r="C213" s="74" t="s">
        <v>117</v>
      </c>
      <c r="D213" s="75" t="s">
        <v>128</v>
      </c>
      <c r="E213" s="215" t="s">
        <v>48</v>
      </c>
      <c r="F213" s="76" t="s">
        <v>113</v>
      </c>
      <c r="G213" s="77"/>
      <c r="H213" s="78" t="s">
        <v>47</v>
      </c>
      <c r="I213" s="78">
        <v>0</v>
      </c>
      <c r="J213" s="79"/>
      <c r="K213" s="78">
        <v>0</v>
      </c>
      <c r="L213" s="206" t="s">
        <v>119</v>
      </c>
      <c r="M213" s="207"/>
      <c r="N213" s="207">
        <v>0</v>
      </c>
      <c r="P213" s="17"/>
      <c r="Q213" s="16"/>
    </row>
    <row r="214" spans="1:17" ht="18" hidden="1" customHeight="1" outlineLevel="1" x14ac:dyDescent="0.2">
      <c r="A214" s="51"/>
      <c r="B214" s="366"/>
      <c r="C214" s="74" t="s">
        <v>117</v>
      </c>
      <c r="D214" s="75" t="s">
        <v>129</v>
      </c>
      <c r="E214" s="215" t="s">
        <v>52</v>
      </c>
      <c r="F214" s="76" t="s">
        <v>113</v>
      </c>
      <c r="G214" s="77"/>
      <c r="H214" s="78" t="s">
        <v>47</v>
      </c>
      <c r="I214" s="78">
        <v>0</v>
      </c>
      <c r="J214" s="79"/>
      <c r="K214" s="78">
        <v>0</v>
      </c>
      <c r="L214" s="206" t="s">
        <v>119</v>
      </c>
      <c r="M214" s="207"/>
      <c r="N214" s="207">
        <v>0</v>
      </c>
      <c r="P214" s="17"/>
      <c r="Q214" s="16"/>
    </row>
    <row r="215" spans="1:17" ht="18" hidden="1" customHeight="1" outlineLevel="1" x14ac:dyDescent="0.2">
      <c r="A215" s="51"/>
      <c r="B215" s="366"/>
      <c r="C215" s="74" t="s">
        <v>117</v>
      </c>
      <c r="D215" s="75" t="s">
        <v>130</v>
      </c>
      <c r="E215" s="215" t="s">
        <v>55</v>
      </c>
      <c r="F215" s="76" t="s">
        <v>113</v>
      </c>
      <c r="G215" s="77"/>
      <c r="H215" s="78" t="s">
        <v>47</v>
      </c>
      <c r="I215" s="78">
        <v>0</v>
      </c>
      <c r="J215" s="79"/>
      <c r="K215" s="78">
        <v>0</v>
      </c>
      <c r="L215" s="206" t="s">
        <v>119</v>
      </c>
      <c r="M215" s="207"/>
      <c r="N215" s="207">
        <v>0</v>
      </c>
      <c r="P215" s="17"/>
      <c r="Q215" s="16"/>
    </row>
    <row r="216" spans="1:17" ht="18" hidden="1" customHeight="1" outlineLevel="1" x14ac:dyDescent="0.2">
      <c r="A216" s="51"/>
      <c r="B216" s="369"/>
      <c r="C216" s="74" t="s">
        <v>117</v>
      </c>
      <c r="D216" s="213" t="s">
        <v>77</v>
      </c>
      <c r="E216" s="214" t="s">
        <v>77</v>
      </c>
      <c r="F216" s="76" t="s">
        <v>113</v>
      </c>
      <c r="G216" s="77"/>
      <c r="H216" s="78" t="s">
        <v>47</v>
      </c>
      <c r="I216" s="78">
        <v>0</v>
      </c>
      <c r="J216" s="79"/>
      <c r="K216" s="78">
        <v>0</v>
      </c>
      <c r="L216" s="206" t="s">
        <v>119</v>
      </c>
      <c r="M216" s="207"/>
      <c r="N216" s="207">
        <v>0</v>
      </c>
      <c r="P216" s="17"/>
      <c r="Q216" s="16"/>
    </row>
    <row r="217" spans="1:17" hidden="1" x14ac:dyDescent="0.25">
      <c r="A217" s="6"/>
      <c r="B217" s="218"/>
      <c r="C217" s="8"/>
      <c r="D217" s="9"/>
      <c r="E217" s="8"/>
      <c r="F217" s="8"/>
      <c r="G217" s="219" t="s">
        <v>47</v>
      </c>
      <c r="H217" s="34"/>
      <c r="I217" s="12"/>
      <c r="J217" s="1"/>
      <c r="K217" s="14"/>
      <c r="L217" s="15"/>
      <c r="M217" s="16"/>
      <c r="N217" s="16"/>
      <c r="O217" s="16"/>
      <c r="P217" s="17"/>
      <c r="Q217" s="16"/>
    </row>
    <row r="218" spans="1:17" ht="29.25" hidden="1" customHeight="1" x14ac:dyDescent="0.25">
      <c r="A218" s="6"/>
      <c r="B218" s="220"/>
      <c r="C218" s="8"/>
      <c r="D218" s="9"/>
      <c r="E218" s="8"/>
      <c r="F218" s="8"/>
      <c r="G218" s="1"/>
      <c r="H218" s="34"/>
      <c r="I218" s="12"/>
      <c r="J218" s="1"/>
      <c r="K218" s="14"/>
      <c r="L218" s="15"/>
      <c r="M218" s="16"/>
      <c r="N218" s="16"/>
      <c r="O218" s="16"/>
      <c r="P218" s="17"/>
      <c r="Q218" s="16"/>
    </row>
    <row r="219" spans="1:17" ht="24" x14ac:dyDescent="0.2">
      <c r="A219" s="6"/>
      <c r="B219" s="221" t="s">
        <v>134</v>
      </c>
      <c r="C219" s="222"/>
      <c r="D219" s="381"/>
      <c r="E219" s="366"/>
      <c r="F219" s="366"/>
      <c r="G219" s="223"/>
      <c r="H219" s="221" t="s">
        <v>135</v>
      </c>
      <c r="I219" s="224"/>
      <c r="J219" s="222"/>
      <c r="K219" s="225"/>
      <c r="L219" s="15"/>
      <c r="M219" s="16"/>
      <c r="N219" s="16"/>
      <c r="O219" s="16"/>
      <c r="P219" s="17"/>
      <c r="Q219" s="16"/>
    </row>
    <row r="220" spans="1:17" ht="7.5" customHeight="1" x14ac:dyDescent="0.2">
      <c r="A220" s="2"/>
      <c r="B220" s="226"/>
      <c r="C220" s="2"/>
      <c r="D220" s="227"/>
      <c r="E220" s="8"/>
      <c r="F220" s="8"/>
      <c r="G220" s="1"/>
      <c r="H220" s="34"/>
      <c r="I220" s="12"/>
      <c r="J220" s="1"/>
      <c r="K220" s="14"/>
      <c r="L220" s="15"/>
      <c r="M220" s="16"/>
      <c r="N220" s="16"/>
      <c r="O220" s="16"/>
      <c r="P220" s="17"/>
      <c r="Q220" s="16"/>
    </row>
    <row r="221" spans="1:17" x14ac:dyDescent="0.2">
      <c r="A221" s="2"/>
      <c r="B221" s="228" t="s">
        <v>136</v>
      </c>
      <c r="C221" s="229" t="s">
        <v>8</v>
      </c>
      <c r="D221" s="230" t="s">
        <v>137</v>
      </c>
      <c r="E221" s="231" t="s">
        <v>138</v>
      </c>
      <c r="F221" s="231" t="s">
        <v>139</v>
      </c>
      <c r="G221" s="2"/>
      <c r="H221" s="43" t="s">
        <v>140</v>
      </c>
      <c r="I221" s="370" t="s">
        <v>137</v>
      </c>
      <c r="J221" s="366"/>
      <c r="K221" s="232" t="s">
        <v>141</v>
      </c>
      <c r="L221" s="15"/>
      <c r="M221" s="16"/>
      <c r="N221" s="16"/>
      <c r="O221" s="16"/>
      <c r="P221" s="17"/>
      <c r="Q221" s="16"/>
    </row>
    <row r="222" spans="1:17" x14ac:dyDescent="0.2">
      <c r="A222" s="2"/>
      <c r="B222" s="4" t="s">
        <v>12</v>
      </c>
      <c r="C222" s="233">
        <v>647190.79999999993</v>
      </c>
      <c r="D222" s="234">
        <v>647190.79999999993</v>
      </c>
      <c r="E222" s="235">
        <v>0.57476952386923796</v>
      </c>
      <c r="F222" s="236">
        <v>0</v>
      </c>
      <c r="G222" s="2"/>
      <c r="H222" s="237" t="s">
        <v>142</v>
      </c>
      <c r="I222" s="382">
        <v>1032406.7999999999</v>
      </c>
      <c r="J222" s="365"/>
      <c r="K222" s="238">
        <v>0.91687948109794448</v>
      </c>
      <c r="L222" s="15"/>
      <c r="M222" s="16"/>
      <c r="N222" s="16"/>
      <c r="O222" s="16"/>
      <c r="P222" s="17"/>
      <c r="Q222" s="16"/>
    </row>
    <row r="223" spans="1:17" x14ac:dyDescent="0.2">
      <c r="A223" s="2"/>
      <c r="B223" s="3" t="s">
        <v>48</v>
      </c>
      <c r="C223" s="233">
        <v>135599.25</v>
      </c>
      <c r="D223" s="234">
        <v>135599.25</v>
      </c>
      <c r="E223" s="235">
        <v>0.12042556284719401</v>
      </c>
      <c r="F223" s="236">
        <v>0</v>
      </c>
      <c r="G223" s="2"/>
      <c r="H223" s="237" t="s">
        <v>143</v>
      </c>
      <c r="I223" s="382">
        <v>0</v>
      </c>
      <c r="J223" s="365"/>
      <c r="K223" s="238">
        <v>0</v>
      </c>
      <c r="L223" s="15"/>
      <c r="M223" s="16"/>
      <c r="N223" s="16"/>
      <c r="O223" s="16"/>
      <c r="P223" s="17"/>
      <c r="Q223" s="16"/>
    </row>
    <row r="224" spans="1:17" x14ac:dyDescent="0.2">
      <c r="A224" s="2"/>
      <c r="B224" s="3" t="s">
        <v>52</v>
      </c>
      <c r="C224" s="233">
        <v>137224.75</v>
      </c>
      <c r="D224" s="234">
        <v>137224.75</v>
      </c>
      <c r="E224" s="235">
        <v>0.12186916782589495</v>
      </c>
      <c r="F224" s="236">
        <v>0</v>
      </c>
      <c r="G224" s="2"/>
      <c r="H224" s="237" t="s">
        <v>144</v>
      </c>
      <c r="I224" s="382">
        <v>93593.75</v>
      </c>
      <c r="J224" s="365"/>
      <c r="K224" s="238">
        <v>8.3120518902055615E-2</v>
      </c>
      <c r="L224" s="15"/>
      <c r="M224" s="16"/>
      <c r="N224" s="16"/>
      <c r="O224" s="16"/>
      <c r="P224" s="17"/>
      <c r="Q224" s="16"/>
    </row>
    <row r="225" spans="1:17" x14ac:dyDescent="0.2">
      <c r="A225" s="2"/>
      <c r="B225" s="3" t="s">
        <v>55</v>
      </c>
      <c r="C225" s="233">
        <v>112392</v>
      </c>
      <c r="D225" s="234">
        <v>112392</v>
      </c>
      <c r="E225" s="235">
        <v>9.98152265556176E-2</v>
      </c>
      <c r="F225" s="236">
        <v>0</v>
      </c>
      <c r="G225" s="2"/>
      <c r="H225" s="237" t="s">
        <v>145</v>
      </c>
      <c r="I225" s="382">
        <v>0</v>
      </c>
      <c r="J225" s="365"/>
      <c r="K225" s="238">
        <v>0</v>
      </c>
      <c r="L225" s="15"/>
      <c r="M225" s="16"/>
      <c r="N225" s="16"/>
      <c r="O225" s="16"/>
      <c r="P225" s="17"/>
      <c r="Q225" s="16"/>
    </row>
    <row r="226" spans="1:17" x14ac:dyDescent="0.2">
      <c r="A226" s="2"/>
      <c r="B226" s="4" t="s">
        <v>146</v>
      </c>
      <c r="C226" s="233">
        <v>0</v>
      </c>
      <c r="D226" s="234">
        <v>0</v>
      </c>
      <c r="E226" s="235">
        <v>0</v>
      </c>
      <c r="F226" s="236" t="s">
        <v>47</v>
      </c>
      <c r="G226" s="2"/>
      <c r="H226" s="239" t="s">
        <v>9</v>
      </c>
      <c r="I226" s="378">
        <v>1126000.5499999998</v>
      </c>
      <c r="J226" s="366"/>
      <c r="K226" s="240">
        <v>1</v>
      </c>
      <c r="L226" s="15"/>
      <c r="M226" s="16"/>
      <c r="N226" s="16"/>
      <c r="O226" s="16"/>
      <c r="P226" s="17"/>
      <c r="Q226" s="16"/>
    </row>
    <row r="227" spans="1:17" x14ac:dyDescent="0.2">
      <c r="A227" s="2"/>
      <c r="B227" s="4" t="s">
        <v>147</v>
      </c>
      <c r="C227" s="233">
        <v>0</v>
      </c>
      <c r="D227" s="234">
        <v>0</v>
      </c>
      <c r="E227" s="235">
        <v>0</v>
      </c>
      <c r="F227" s="236" t="s">
        <v>47</v>
      </c>
      <c r="G227" s="2"/>
      <c r="H227" s="12"/>
      <c r="I227" s="12"/>
      <c r="J227" s="2"/>
      <c r="K227" s="14"/>
      <c r="L227" s="15"/>
      <c r="M227" s="16"/>
      <c r="N227" s="16"/>
      <c r="O227" s="16"/>
      <c r="P227" s="17"/>
      <c r="Q227" s="16"/>
    </row>
    <row r="228" spans="1:17" x14ac:dyDescent="0.2">
      <c r="A228" s="2"/>
      <c r="B228" s="4" t="s">
        <v>148</v>
      </c>
      <c r="C228" s="233">
        <v>0</v>
      </c>
      <c r="D228" s="234">
        <v>0</v>
      </c>
      <c r="E228" s="235">
        <v>0</v>
      </c>
      <c r="F228" s="236" t="s">
        <v>47</v>
      </c>
      <c r="G228" s="2"/>
      <c r="H228" s="12"/>
      <c r="I228" s="12"/>
      <c r="J228" s="2"/>
      <c r="K228" s="14"/>
      <c r="L228" s="15"/>
      <c r="M228" s="16"/>
      <c r="N228" s="16"/>
      <c r="O228" s="16"/>
      <c r="P228" s="17"/>
      <c r="Q228" s="16"/>
    </row>
    <row r="229" spans="1:17" x14ac:dyDescent="0.2">
      <c r="A229" s="2"/>
      <c r="B229" s="4" t="s">
        <v>149</v>
      </c>
      <c r="C229" s="233">
        <v>0</v>
      </c>
      <c r="D229" s="234">
        <v>0</v>
      </c>
      <c r="E229" s="235">
        <v>0</v>
      </c>
      <c r="F229" s="236" t="s">
        <v>47</v>
      </c>
      <c r="G229" s="2"/>
      <c r="H229" s="12"/>
      <c r="I229" s="12"/>
      <c r="J229" s="2"/>
      <c r="K229" s="14"/>
      <c r="L229" s="15"/>
      <c r="M229" s="16"/>
      <c r="N229" s="16"/>
      <c r="O229" s="16"/>
      <c r="P229" s="17"/>
      <c r="Q229" s="16"/>
    </row>
    <row r="230" spans="1:17" x14ac:dyDescent="0.2">
      <c r="A230" s="2"/>
      <c r="B230" s="4" t="s">
        <v>150</v>
      </c>
      <c r="C230" s="233">
        <v>0</v>
      </c>
      <c r="D230" s="234">
        <v>0</v>
      </c>
      <c r="E230" s="235">
        <v>0</v>
      </c>
      <c r="F230" s="236" t="s">
        <v>47</v>
      </c>
      <c r="G230" s="2"/>
      <c r="H230" s="12"/>
      <c r="I230" s="12"/>
      <c r="J230" s="2"/>
      <c r="K230" s="14"/>
      <c r="L230" s="15"/>
      <c r="M230" s="16"/>
      <c r="N230" s="16"/>
      <c r="O230" s="16"/>
      <c r="P230" s="17"/>
      <c r="Q230" s="16"/>
    </row>
    <row r="231" spans="1:17" x14ac:dyDescent="0.2">
      <c r="A231" s="2"/>
      <c r="B231" s="4" t="s">
        <v>151</v>
      </c>
      <c r="C231" s="233">
        <v>0</v>
      </c>
      <c r="D231" s="234">
        <v>0</v>
      </c>
      <c r="E231" s="235">
        <v>0</v>
      </c>
      <c r="F231" s="236" t="s">
        <v>47</v>
      </c>
      <c r="G231" s="2"/>
      <c r="H231" s="12"/>
      <c r="I231" s="12"/>
      <c r="J231" s="2"/>
      <c r="K231" s="14"/>
      <c r="L231" s="15"/>
      <c r="M231" s="16"/>
      <c r="N231" s="16"/>
      <c r="O231" s="16"/>
      <c r="P231" s="17"/>
      <c r="Q231" s="16"/>
    </row>
    <row r="232" spans="1:17" x14ac:dyDescent="0.2">
      <c r="A232" s="2"/>
      <c r="B232" s="4" t="s">
        <v>152</v>
      </c>
      <c r="C232" s="233">
        <v>0</v>
      </c>
      <c r="D232" s="234">
        <v>0</v>
      </c>
      <c r="E232" s="235">
        <v>0</v>
      </c>
      <c r="F232" s="236" t="s">
        <v>47</v>
      </c>
      <c r="G232" s="2"/>
      <c r="H232" s="12"/>
      <c r="I232" s="12"/>
      <c r="J232" s="2"/>
      <c r="K232" s="14"/>
      <c r="L232" s="15"/>
      <c r="M232" s="16"/>
      <c r="N232" s="16"/>
      <c r="O232" s="16"/>
      <c r="P232" s="17"/>
      <c r="Q232" s="16"/>
    </row>
    <row r="233" spans="1:17" x14ac:dyDescent="0.2">
      <c r="A233" s="2"/>
      <c r="B233" s="4" t="s">
        <v>153</v>
      </c>
      <c r="C233" s="233">
        <v>0</v>
      </c>
      <c r="D233" s="234">
        <v>0</v>
      </c>
      <c r="E233" s="235">
        <v>0</v>
      </c>
      <c r="F233" s="236" t="s">
        <v>47</v>
      </c>
      <c r="G233" s="2"/>
      <c r="H233" s="12"/>
      <c r="I233" s="12"/>
      <c r="J233" s="2"/>
      <c r="K233" s="14"/>
      <c r="L233" s="15"/>
      <c r="M233" s="16"/>
      <c r="N233" s="16"/>
      <c r="O233" s="16"/>
      <c r="P233" s="17"/>
      <c r="Q233" s="16"/>
    </row>
    <row r="234" spans="1:17" hidden="1" x14ac:dyDescent="0.2">
      <c r="A234" s="2"/>
      <c r="B234" s="4" t="s">
        <v>58</v>
      </c>
      <c r="C234" s="233">
        <v>0</v>
      </c>
      <c r="D234" s="234">
        <v>0</v>
      </c>
      <c r="E234" s="235">
        <v>0</v>
      </c>
      <c r="F234" s="236" t="s">
        <v>47</v>
      </c>
      <c r="G234" s="2"/>
      <c r="H234" s="12"/>
      <c r="I234" s="12"/>
      <c r="J234" s="2"/>
      <c r="K234" s="14"/>
      <c r="L234" s="15"/>
      <c r="M234" s="16"/>
      <c r="N234" s="16"/>
      <c r="O234" s="16"/>
      <c r="P234" s="17"/>
      <c r="Q234" s="16"/>
    </row>
    <row r="235" spans="1:17" x14ac:dyDescent="0.2">
      <c r="A235" s="2"/>
      <c r="B235" s="241" t="s">
        <v>77</v>
      </c>
      <c r="C235" s="233">
        <v>58593.75</v>
      </c>
      <c r="D235" s="234">
        <v>58593.75</v>
      </c>
      <c r="E235" s="235">
        <v>5.2037052735009776E-2</v>
      </c>
      <c r="F235" s="236">
        <v>0</v>
      </c>
      <c r="G235" s="2"/>
      <c r="H235" s="12"/>
      <c r="I235" s="12"/>
      <c r="J235" s="2"/>
      <c r="K235" s="14"/>
      <c r="L235" s="15"/>
      <c r="M235" s="16"/>
      <c r="N235" s="16"/>
      <c r="O235" s="16"/>
      <c r="P235" s="17"/>
      <c r="Q235" s="16"/>
    </row>
    <row r="236" spans="1:17" x14ac:dyDescent="0.2">
      <c r="A236" s="2"/>
      <c r="B236" s="242" t="s">
        <v>1</v>
      </c>
      <c r="C236" s="233">
        <v>35000</v>
      </c>
      <c r="D236" s="234">
        <v>35000</v>
      </c>
      <c r="E236" s="235">
        <v>3.108346616704584E-2</v>
      </c>
      <c r="F236" s="236">
        <v>0</v>
      </c>
      <c r="G236" s="2"/>
      <c r="H236" s="12"/>
      <c r="I236" s="12"/>
      <c r="J236" s="2"/>
      <c r="K236" s="14"/>
      <c r="L236" s="15"/>
      <c r="M236" s="16"/>
      <c r="N236" s="16"/>
      <c r="O236" s="16"/>
      <c r="P236" s="17"/>
      <c r="Q236" s="16"/>
    </row>
    <row r="237" spans="1:17" hidden="1" x14ac:dyDescent="0.2">
      <c r="A237" s="2"/>
      <c r="B237" s="242" t="s">
        <v>4</v>
      </c>
      <c r="C237" s="233">
        <v>0</v>
      </c>
      <c r="D237" s="234">
        <v>0</v>
      </c>
      <c r="E237" s="235">
        <v>0</v>
      </c>
      <c r="F237" s="236" t="s">
        <v>47</v>
      </c>
      <c r="G237" s="2"/>
      <c r="H237" s="12"/>
      <c r="I237" s="12"/>
      <c r="J237" s="2"/>
      <c r="K237" s="14"/>
      <c r="L237" s="15"/>
      <c r="M237" s="16"/>
      <c r="N237" s="16"/>
      <c r="O237" s="16"/>
      <c r="P237" s="17"/>
      <c r="Q237" s="16"/>
    </row>
    <row r="238" spans="1:17" hidden="1" x14ac:dyDescent="0.2">
      <c r="A238" s="2"/>
      <c r="B238" s="242" t="s">
        <v>102</v>
      </c>
      <c r="C238" s="233">
        <v>0</v>
      </c>
      <c r="D238" s="234">
        <v>0</v>
      </c>
      <c r="E238" s="235">
        <v>0</v>
      </c>
      <c r="F238" s="236" t="s">
        <v>47</v>
      </c>
      <c r="G238" s="2"/>
      <c r="H238" s="12"/>
      <c r="I238" s="12"/>
      <c r="J238" s="2"/>
      <c r="K238" s="14"/>
      <c r="L238" s="15"/>
      <c r="M238" s="16"/>
      <c r="N238" s="16"/>
      <c r="O238" s="16"/>
      <c r="P238" s="17"/>
      <c r="Q238" s="16"/>
    </row>
    <row r="239" spans="1:17" hidden="1" x14ac:dyDescent="0.2">
      <c r="A239" s="2"/>
      <c r="B239" s="242" t="s">
        <v>2</v>
      </c>
      <c r="C239" s="233">
        <v>0</v>
      </c>
      <c r="D239" s="234">
        <v>0</v>
      </c>
      <c r="E239" s="235">
        <v>0</v>
      </c>
      <c r="F239" s="236" t="s">
        <v>47</v>
      </c>
      <c r="G239" s="2"/>
      <c r="H239" s="12"/>
      <c r="I239" s="12"/>
      <c r="J239" s="2"/>
      <c r="K239" s="14"/>
      <c r="L239" s="15"/>
      <c r="M239" s="16"/>
      <c r="N239" s="16"/>
      <c r="O239" s="16"/>
      <c r="P239" s="17"/>
      <c r="Q239" s="16"/>
    </row>
    <row r="240" spans="1:17" hidden="1" x14ac:dyDescent="0.2">
      <c r="A240" s="2"/>
      <c r="B240" s="242" t="s">
        <v>3</v>
      </c>
      <c r="C240" s="233">
        <v>0</v>
      </c>
      <c r="D240" s="234">
        <v>0</v>
      </c>
      <c r="E240" s="235">
        <v>0</v>
      </c>
      <c r="F240" s="236" t="s">
        <v>47</v>
      </c>
      <c r="G240" s="2"/>
      <c r="H240" s="12"/>
      <c r="I240" s="12"/>
      <c r="J240" s="2"/>
      <c r="K240" s="14"/>
      <c r="L240" s="15"/>
      <c r="M240" s="16"/>
      <c r="N240" s="16"/>
      <c r="O240" s="16"/>
      <c r="P240" s="17"/>
      <c r="Q240" s="16"/>
    </row>
    <row r="241" spans="1:17" x14ac:dyDescent="0.2">
      <c r="A241" s="2"/>
      <c r="B241" s="229" t="s">
        <v>9</v>
      </c>
      <c r="C241" s="243">
        <v>1126000.5499999998</v>
      </c>
      <c r="D241" s="243">
        <v>1126000.5499999998</v>
      </c>
      <c r="E241" s="44">
        <v>1</v>
      </c>
      <c r="F241" s="44">
        <v>0</v>
      </c>
      <c r="G241" s="2"/>
      <c r="H241" s="12"/>
      <c r="I241" s="12"/>
      <c r="J241" s="2"/>
      <c r="K241" s="14"/>
      <c r="L241" s="15"/>
      <c r="M241" s="16"/>
      <c r="N241" s="16"/>
      <c r="O241" s="16"/>
      <c r="P241" s="17"/>
      <c r="Q241" s="16"/>
    </row>
    <row r="242" spans="1:17" ht="29.25" customHeight="1" x14ac:dyDescent="0.2">
      <c r="A242" s="6"/>
      <c r="B242" s="7"/>
      <c r="C242" s="8"/>
      <c r="D242" s="9"/>
      <c r="E242" s="8"/>
      <c r="F242" s="8"/>
      <c r="G242" s="1"/>
      <c r="H242" s="34"/>
      <c r="I242" s="12"/>
      <c r="J242" s="1"/>
      <c r="K242" s="14"/>
      <c r="L242" s="15"/>
      <c r="M242" s="16"/>
      <c r="N242" s="16"/>
      <c r="O242" s="16"/>
      <c r="P242" s="17"/>
      <c r="Q242" s="16"/>
    </row>
    <row r="243" spans="1:17" ht="24" x14ac:dyDescent="0.2">
      <c r="A243" s="6"/>
      <c r="B243" s="221" t="s">
        <v>154</v>
      </c>
      <c r="C243" s="222"/>
      <c r="D243" s="381"/>
      <c r="E243" s="366"/>
      <c r="F243" s="366"/>
      <c r="G243" s="223"/>
      <c r="H243" s="244"/>
      <c r="K243" s="245"/>
      <c r="L243" s="246"/>
      <c r="N243" s="16"/>
      <c r="O243" s="16"/>
      <c r="P243" s="17"/>
      <c r="Q243" s="16"/>
    </row>
    <row r="244" spans="1:17" ht="7.5" customHeight="1" x14ac:dyDescent="0.2">
      <c r="A244" s="2"/>
      <c r="B244" s="226"/>
      <c r="C244" s="2"/>
      <c r="D244" s="227"/>
      <c r="E244" s="8"/>
      <c r="F244" s="8"/>
      <c r="G244" s="1"/>
      <c r="H244" s="34"/>
      <c r="K244" s="245"/>
      <c r="L244" s="246"/>
      <c r="N244" s="16"/>
      <c r="O244" s="16"/>
      <c r="P244" s="17"/>
      <c r="Q244" s="16"/>
    </row>
    <row r="245" spans="1:17" x14ac:dyDescent="0.25">
      <c r="A245" s="2"/>
      <c r="B245" s="247" t="s">
        <v>155</v>
      </c>
      <c r="C245" s="247" t="s">
        <v>156</v>
      </c>
      <c r="D245" s="248"/>
      <c r="E245" s="247" t="s">
        <v>157</v>
      </c>
      <c r="F245" s="247" t="s">
        <v>158</v>
      </c>
      <c r="G245" s="249" t="s">
        <v>9</v>
      </c>
      <c r="H245" s="12"/>
      <c r="I245" s="43" t="s">
        <v>155</v>
      </c>
      <c r="J245" s="44" t="s">
        <v>0</v>
      </c>
      <c r="K245" s="48" t="s">
        <v>159</v>
      </c>
      <c r="L245" s="48" t="s">
        <v>160</v>
      </c>
      <c r="M245" s="44" t="s">
        <v>9</v>
      </c>
      <c r="O245" s="16"/>
      <c r="P245" s="17"/>
      <c r="Q245" s="16"/>
    </row>
    <row r="246" spans="1:17" x14ac:dyDescent="0.3">
      <c r="A246" s="2"/>
      <c r="B246" s="250" t="s">
        <v>161</v>
      </c>
      <c r="C246" s="251"/>
      <c r="D246" s="252"/>
      <c r="E246" s="251">
        <v>1</v>
      </c>
      <c r="F246" s="253">
        <v>2000</v>
      </c>
      <c r="G246" s="253">
        <v>2000</v>
      </c>
      <c r="H246" s="12" t="s">
        <v>162</v>
      </c>
      <c r="I246" s="379" t="s">
        <v>163</v>
      </c>
      <c r="J246" s="5"/>
      <c r="K246" s="254"/>
      <c r="L246" s="254" t="s">
        <v>47</v>
      </c>
      <c r="M246" s="255">
        <v>0</v>
      </c>
      <c r="O246" s="16"/>
      <c r="P246" s="17"/>
      <c r="Q246" s="16"/>
    </row>
    <row r="247" spans="1:17" x14ac:dyDescent="0.3">
      <c r="A247" s="2"/>
      <c r="B247" s="250" t="s">
        <v>164</v>
      </c>
      <c r="C247" s="251"/>
      <c r="D247" s="252"/>
      <c r="E247" s="251">
        <v>0</v>
      </c>
      <c r="F247" s="253">
        <v>0</v>
      </c>
      <c r="G247" s="253">
        <v>0</v>
      </c>
      <c r="H247" s="12"/>
      <c r="I247" s="366"/>
      <c r="J247" s="256"/>
      <c r="K247" s="254"/>
      <c r="L247" s="254" t="s">
        <v>47</v>
      </c>
      <c r="M247" s="255">
        <v>0</v>
      </c>
      <c r="N247" s="16"/>
      <c r="O247" s="16"/>
      <c r="P247" s="17"/>
      <c r="Q247" s="16"/>
    </row>
    <row r="248" spans="1:17" x14ac:dyDescent="0.3">
      <c r="A248" s="2"/>
      <c r="B248" s="250" t="s">
        <v>165</v>
      </c>
      <c r="C248" s="251"/>
      <c r="D248" s="252"/>
      <c r="E248" s="251">
        <v>2</v>
      </c>
      <c r="F248" s="253">
        <v>350</v>
      </c>
      <c r="G248" s="253">
        <v>700</v>
      </c>
      <c r="H248" s="12"/>
      <c r="I248" s="366"/>
      <c r="J248" s="256"/>
      <c r="K248" s="254"/>
      <c r="L248" s="254" t="s">
        <v>47</v>
      </c>
      <c r="M248" s="255">
        <v>0</v>
      </c>
      <c r="N248" s="16"/>
      <c r="O248" s="16"/>
      <c r="P248" s="17"/>
      <c r="Q248" s="16"/>
    </row>
    <row r="249" spans="1:17" x14ac:dyDescent="0.3">
      <c r="A249" s="2"/>
      <c r="B249" s="250" t="s">
        <v>166</v>
      </c>
      <c r="C249" s="251"/>
      <c r="D249" s="252"/>
      <c r="E249" s="251">
        <v>17</v>
      </c>
      <c r="F249" s="253">
        <v>117</v>
      </c>
      <c r="G249" s="253">
        <v>1989</v>
      </c>
      <c r="H249" s="12" t="s">
        <v>162</v>
      </c>
      <c r="I249" s="366"/>
      <c r="J249" s="256"/>
      <c r="K249" s="254"/>
      <c r="L249" s="254" t="s">
        <v>47</v>
      </c>
      <c r="M249" s="255">
        <v>0</v>
      </c>
      <c r="N249" s="16"/>
      <c r="O249" s="16"/>
      <c r="P249" s="17"/>
      <c r="Q249" s="16"/>
    </row>
    <row r="250" spans="1:17" x14ac:dyDescent="0.3">
      <c r="A250" s="2"/>
      <c r="B250" s="250" t="s">
        <v>167</v>
      </c>
      <c r="C250" s="251"/>
      <c r="D250" s="252"/>
      <c r="E250" s="251">
        <v>17</v>
      </c>
      <c r="F250" s="253">
        <v>50</v>
      </c>
      <c r="G250" s="253">
        <v>850</v>
      </c>
      <c r="H250" s="12"/>
      <c r="I250" s="366"/>
      <c r="J250" s="256"/>
      <c r="K250" s="254"/>
      <c r="L250" s="254" t="s">
        <v>47</v>
      </c>
      <c r="M250" s="255">
        <v>0</v>
      </c>
      <c r="N250" s="16"/>
      <c r="O250" s="16"/>
      <c r="P250" s="17"/>
      <c r="Q250" s="16"/>
    </row>
    <row r="251" spans="1:17" x14ac:dyDescent="0.3">
      <c r="A251" s="2"/>
      <c r="B251" s="250" t="s">
        <v>168</v>
      </c>
      <c r="C251" s="251"/>
      <c r="D251" s="252"/>
      <c r="E251" s="251">
        <v>0</v>
      </c>
      <c r="F251" s="253">
        <v>2000</v>
      </c>
      <c r="G251" s="253">
        <v>0</v>
      </c>
      <c r="H251" s="12"/>
      <c r="I251" s="366"/>
      <c r="J251" s="256"/>
      <c r="K251" s="254"/>
      <c r="L251" s="254" t="s">
        <v>47</v>
      </c>
      <c r="M251" s="255">
        <v>0</v>
      </c>
      <c r="N251" s="16"/>
      <c r="O251" s="16"/>
      <c r="P251" s="17"/>
      <c r="Q251" s="16"/>
    </row>
    <row r="252" spans="1:17" x14ac:dyDescent="0.3">
      <c r="A252" s="2"/>
      <c r="B252" s="250" t="s">
        <v>169</v>
      </c>
      <c r="C252" s="251"/>
      <c r="D252" s="252"/>
      <c r="E252" s="251">
        <v>1</v>
      </c>
      <c r="F252" s="253">
        <v>1400</v>
      </c>
      <c r="G252" s="253">
        <v>1400</v>
      </c>
      <c r="H252" s="12" t="s">
        <v>162</v>
      </c>
      <c r="I252" s="366"/>
      <c r="J252" s="257"/>
      <c r="K252" s="254"/>
      <c r="L252" s="254" t="s">
        <v>47</v>
      </c>
      <c r="M252" s="255">
        <v>0</v>
      </c>
      <c r="N252" s="16"/>
      <c r="O252" s="16"/>
      <c r="P252" s="17"/>
      <c r="Q252" s="16"/>
    </row>
    <row r="253" spans="1:17" x14ac:dyDescent="0.3">
      <c r="A253" s="2"/>
      <c r="B253" s="250" t="s">
        <v>170</v>
      </c>
      <c r="C253" s="251"/>
      <c r="D253" s="252"/>
      <c r="E253" s="251">
        <v>0</v>
      </c>
      <c r="F253" s="253">
        <v>2000</v>
      </c>
      <c r="G253" s="253">
        <v>0</v>
      </c>
      <c r="H253" s="12"/>
      <c r="I253" s="258" t="s">
        <v>98</v>
      </c>
      <c r="J253" s="259">
        <v>0</v>
      </c>
      <c r="K253" s="260"/>
      <c r="L253" s="261">
        <v>0</v>
      </c>
      <c r="M253" s="262">
        <v>0</v>
      </c>
      <c r="N253" s="16"/>
      <c r="O253" s="16"/>
      <c r="P253" s="17"/>
      <c r="Q253" s="16"/>
    </row>
    <row r="254" spans="1:17" ht="24" x14ac:dyDescent="0.3">
      <c r="A254" s="2"/>
      <c r="B254" s="250" t="s">
        <v>171</v>
      </c>
      <c r="C254" s="251"/>
      <c r="D254" s="252"/>
      <c r="E254" s="251">
        <v>1</v>
      </c>
      <c r="F254" s="253">
        <v>1200</v>
      </c>
      <c r="G254" s="253">
        <v>1200</v>
      </c>
      <c r="H254" s="12" t="s">
        <v>162</v>
      </c>
      <c r="I254" s="263"/>
      <c r="J254" s="264"/>
      <c r="K254" s="265"/>
      <c r="L254" s="266"/>
      <c r="M254" s="70"/>
      <c r="N254" s="16"/>
      <c r="O254" s="16"/>
      <c r="P254" s="17"/>
      <c r="Q254" s="16"/>
    </row>
    <row r="255" spans="1:17" x14ac:dyDescent="0.3">
      <c r="A255" s="2"/>
      <c r="B255" s="250" t="s">
        <v>172</v>
      </c>
      <c r="C255" s="251"/>
      <c r="D255" s="252"/>
      <c r="E255" s="251">
        <v>0</v>
      </c>
      <c r="F255" s="253">
        <v>4500</v>
      </c>
      <c r="G255" s="253">
        <v>0</v>
      </c>
      <c r="H255" s="12"/>
      <c r="I255" s="267"/>
      <c r="J255" s="268"/>
      <c r="K255" s="49"/>
      <c r="L255" s="49"/>
      <c r="M255" s="268"/>
      <c r="N255" s="16"/>
      <c r="O255" s="16"/>
      <c r="P255" s="17"/>
      <c r="Q255" s="16"/>
    </row>
    <row r="256" spans="1:17" x14ac:dyDescent="0.3">
      <c r="A256" s="2"/>
      <c r="B256" s="250" t="s">
        <v>173</v>
      </c>
      <c r="C256" s="251"/>
      <c r="D256" s="252"/>
      <c r="E256" s="251">
        <v>1</v>
      </c>
      <c r="F256" s="253">
        <v>1200</v>
      </c>
      <c r="G256" s="253">
        <v>1200</v>
      </c>
      <c r="H256" s="12" t="s">
        <v>162</v>
      </c>
      <c r="I256" s="380"/>
      <c r="J256" s="270"/>
      <c r="K256" s="271"/>
      <c r="L256" s="271"/>
      <c r="M256" s="272"/>
      <c r="N256" s="16"/>
      <c r="O256" s="16"/>
      <c r="P256" s="17"/>
      <c r="Q256" s="16"/>
    </row>
    <row r="257" spans="1:17" x14ac:dyDescent="0.3">
      <c r="A257" s="2"/>
      <c r="B257" s="250" t="s">
        <v>174</v>
      </c>
      <c r="C257" s="251"/>
      <c r="D257" s="252"/>
      <c r="E257" s="251">
        <v>0</v>
      </c>
      <c r="F257" s="253">
        <v>50</v>
      </c>
      <c r="G257" s="253">
        <v>0</v>
      </c>
      <c r="H257" s="12"/>
      <c r="I257" s="366"/>
      <c r="J257" s="270"/>
      <c r="K257" s="271"/>
      <c r="L257" s="271"/>
      <c r="M257" s="272"/>
      <c r="N257" s="16"/>
      <c r="O257" s="16"/>
      <c r="P257" s="17"/>
      <c r="Q257" s="16"/>
    </row>
    <row r="258" spans="1:17" x14ac:dyDescent="0.3">
      <c r="A258" s="2"/>
      <c r="B258" s="250" t="s">
        <v>175</v>
      </c>
      <c r="C258" s="251"/>
      <c r="D258" s="252"/>
      <c r="E258" s="251">
        <v>4</v>
      </c>
      <c r="F258" s="253">
        <v>500</v>
      </c>
      <c r="G258" s="253">
        <v>2000</v>
      </c>
      <c r="H258" s="12"/>
      <c r="I258" s="366"/>
      <c r="J258" s="270"/>
      <c r="K258" s="271"/>
      <c r="L258" s="271"/>
      <c r="M258" s="272"/>
      <c r="N258" s="16"/>
      <c r="O258" s="16"/>
      <c r="P258" s="17"/>
      <c r="Q258" s="16"/>
    </row>
    <row r="259" spans="1:17" x14ac:dyDescent="0.3">
      <c r="A259" s="2"/>
      <c r="B259" s="250" t="s">
        <v>176</v>
      </c>
      <c r="C259" s="251"/>
      <c r="D259" s="252"/>
      <c r="E259" s="251">
        <v>2</v>
      </c>
      <c r="F259" s="253">
        <v>1000</v>
      </c>
      <c r="G259" s="253">
        <v>2000</v>
      </c>
      <c r="H259" s="12"/>
      <c r="I259" s="366"/>
      <c r="J259" s="270"/>
      <c r="K259" s="271"/>
      <c r="L259" s="271"/>
      <c r="M259" s="272"/>
      <c r="N259" s="16"/>
      <c r="O259" s="16"/>
      <c r="P259" s="17"/>
      <c r="Q259" s="16"/>
    </row>
    <row r="260" spans="1:17" x14ac:dyDescent="0.3">
      <c r="A260" s="2"/>
      <c r="B260" s="250" t="s">
        <v>177</v>
      </c>
      <c r="C260" s="251" t="s">
        <v>178</v>
      </c>
      <c r="D260" s="252"/>
      <c r="E260" s="251">
        <v>1</v>
      </c>
      <c r="F260" s="253">
        <v>9000</v>
      </c>
      <c r="G260" s="253">
        <v>9000</v>
      </c>
      <c r="H260" s="12" t="s">
        <v>179</v>
      </c>
      <c r="I260" s="366"/>
      <c r="J260" s="270"/>
      <c r="K260" s="271"/>
      <c r="L260" s="271"/>
      <c r="M260" s="272"/>
      <c r="N260" s="16"/>
      <c r="O260" s="16"/>
      <c r="P260" s="17"/>
      <c r="Q260" s="16"/>
    </row>
    <row r="261" spans="1:17" x14ac:dyDescent="0.3">
      <c r="A261" s="2"/>
      <c r="B261" s="250" t="s">
        <v>180</v>
      </c>
      <c r="C261" s="251"/>
      <c r="D261" s="252"/>
      <c r="E261" s="251">
        <v>1</v>
      </c>
      <c r="F261" s="253">
        <v>11666</v>
      </c>
      <c r="G261" s="253">
        <v>11666</v>
      </c>
      <c r="H261" s="12"/>
      <c r="I261" s="366"/>
      <c r="J261" s="270"/>
      <c r="K261" s="271"/>
      <c r="L261" s="271"/>
      <c r="M261" s="272"/>
      <c r="N261" s="16"/>
      <c r="O261" s="16"/>
      <c r="P261" s="17"/>
      <c r="Q261" s="16"/>
    </row>
    <row r="262" spans="1:17" x14ac:dyDescent="0.3">
      <c r="A262" s="2"/>
      <c r="B262" s="250" t="s">
        <v>175</v>
      </c>
      <c r="C262" s="251"/>
      <c r="D262" s="252"/>
      <c r="E262" s="251">
        <v>1</v>
      </c>
      <c r="F262" s="253">
        <v>500</v>
      </c>
      <c r="G262" s="253">
        <v>500</v>
      </c>
      <c r="H262" s="12"/>
      <c r="I262" s="366"/>
      <c r="J262" s="270"/>
      <c r="K262" s="271"/>
      <c r="L262" s="271"/>
      <c r="M262" s="272"/>
      <c r="N262" s="16"/>
      <c r="O262" s="16"/>
      <c r="P262" s="17"/>
      <c r="Q262" s="16"/>
    </row>
    <row r="263" spans="1:17" hidden="1" x14ac:dyDescent="0.3">
      <c r="A263" s="2"/>
      <c r="B263" s="250"/>
      <c r="C263" s="251"/>
      <c r="D263" s="252"/>
      <c r="E263" s="251">
        <v>0</v>
      </c>
      <c r="F263" s="253">
        <v>0</v>
      </c>
      <c r="G263" s="253">
        <v>0</v>
      </c>
      <c r="H263" s="12"/>
      <c r="I263" s="366"/>
      <c r="J263" s="270"/>
      <c r="K263" s="271"/>
      <c r="L263" s="271"/>
      <c r="M263" s="272"/>
      <c r="N263" s="16"/>
      <c r="O263" s="16"/>
      <c r="P263" s="17"/>
      <c r="Q263" s="16"/>
    </row>
    <row r="264" spans="1:17" hidden="1" x14ac:dyDescent="0.3">
      <c r="A264" s="2"/>
      <c r="B264" s="250"/>
      <c r="C264" s="251"/>
      <c r="D264" s="252"/>
      <c r="E264" s="251">
        <v>0</v>
      </c>
      <c r="F264" s="253">
        <v>0</v>
      </c>
      <c r="G264" s="253">
        <v>0</v>
      </c>
      <c r="H264" s="12"/>
      <c r="I264" s="366"/>
      <c r="J264" s="270"/>
      <c r="K264" s="271"/>
      <c r="L264" s="271"/>
      <c r="M264" s="272"/>
      <c r="N264" s="16"/>
      <c r="O264" s="16"/>
      <c r="P264" s="17"/>
      <c r="Q264" s="16"/>
    </row>
    <row r="265" spans="1:17" hidden="1" x14ac:dyDescent="0.3">
      <c r="A265" s="2"/>
      <c r="B265" s="250"/>
      <c r="C265" s="251"/>
      <c r="D265" s="252"/>
      <c r="E265" s="251">
        <v>0</v>
      </c>
      <c r="F265" s="253">
        <v>0</v>
      </c>
      <c r="G265" s="253">
        <v>0</v>
      </c>
      <c r="H265" s="12"/>
      <c r="I265" s="366"/>
      <c r="J265" s="270"/>
      <c r="K265" s="271"/>
      <c r="L265" s="271"/>
      <c r="M265" s="272"/>
      <c r="N265" s="16"/>
      <c r="O265" s="16"/>
      <c r="P265" s="17"/>
      <c r="Q265" s="16"/>
    </row>
    <row r="266" spans="1:17" hidden="1" x14ac:dyDescent="0.3">
      <c r="A266" s="2"/>
      <c r="B266" s="250"/>
      <c r="C266" s="251"/>
      <c r="D266" s="252"/>
      <c r="E266" s="251">
        <v>0</v>
      </c>
      <c r="F266" s="253">
        <v>0</v>
      </c>
      <c r="G266" s="253">
        <v>0</v>
      </c>
      <c r="H266" s="12"/>
      <c r="I266" s="366"/>
      <c r="J266" s="270"/>
      <c r="K266" s="271"/>
      <c r="L266" s="271"/>
      <c r="M266" s="272"/>
      <c r="N266" s="16"/>
      <c r="O266" s="16"/>
      <c r="P266" s="17"/>
      <c r="Q266" s="16"/>
    </row>
    <row r="267" spans="1:17" hidden="1" x14ac:dyDescent="0.3">
      <c r="A267" s="2"/>
      <c r="B267" s="273"/>
      <c r="C267" s="274"/>
      <c r="D267" s="252"/>
      <c r="E267" s="251">
        <v>0</v>
      </c>
      <c r="F267" s="253">
        <v>0</v>
      </c>
      <c r="G267" s="253">
        <v>0</v>
      </c>
      <c r="H267" s="12"/>
      <c r="I267" s="366"/>
      <c r="J267" s="270"/>
      <c r="K267" s="271"/>
      <c r="L267" s="271"/>
      <c r="M267" s="272"/>
      <c r="N267" s="16"/>
      <c r="O267" s="16"/>
      <c r="P267" s="17"/>
      <c r="Q267" s="16"/>
    </row>
    <row r="268" spans="1:17" hidden="1" x14ac:dyDescent="0.3">
      <c r="A268" s="2"/>
      <c r="B268" s="273"/>
      <c r="C268" s="274"/>
      <c r="D268" s="252"/>
      <c r="E268" s="251">
        <v>0</v>
      </c>
      <c r="F268" s="253">
        <v>0</v>
      </c>
      <c r="G268" s="253">
        <v>0</v>
      </c>
      <c r="H268" s="12"/>
      <c r="I268" s="366"/>
      <c r="J268" s="270"/>
      <c r="K268" s="271"/>
      <c r="L268" s="271"/>
      <c r="M268" s="272"/>
      <c r="N268" s="16"/>
      <c r="O268" s="16"/>
      <c r="P268" s="17"/>
      <c r="Q268" s="16"/>
    </row>
    <row r="269" spans="1:17" ht="15.75" customHeight="1" x14ac:dyDescent="0.3">
      <c r="A269" s="2"/>
      <c r="B269" s="275" t="s">
        <v>98</v>
      </c>
      <c r="C269" s="275"/>
      <c r="D269" s="276"/>
      <c r="E269" s="277">
        <v>48</v>
      </c>
      <c r="F269" s="278"/>
      <c r="G269" s="279">
        <v>34505</v>
      </c>
      <c r="H269" s="12"/>
      <c r="I269" s="366"/>
      <c r="J269" s="270"/>
      <c r="K269" s="271"/>
      <c r="L269" s="271"/>
      <c r="M269" s="272"/>
      <c r="N269" s="16"/>
      <c r="O269" s="16"/>
      <c r="P269" s="17"/>
      <c r="Q269" s="16"/>
    </row>
    <row r="270" spans="1:17" x14ac:dyDescent="0.3">
      <c r="A270" s="2"/>
      <c r="B270" s="280"/>
      <c r="C270" s="280"/>
      <c r="D270" s="280"/>
      <c r="E270" s="281"/>
      <c r="F270" s="280"/>
      <c r="G270" s="280"/>
      <c r="H270" s="12"/>
      <c r="I270" s="366"/>
      <c r="J270" s="270"/>
      <c r="K270" s="271"/>
      <c r="L270" s="271"/>
      <c r="M270" s="272"/>
      <c r="N270" s="16"/>
      <c r="O270" s="16"/>
      <c r="P270" s="17"/>
      <c r="Q270" s="16"/>
    </row>
    <row r="271" spans="1:17" x14ac:dyDescent="0.2">
      <c r="A271" s="2"/>
      <c r="B271" s="282"/>
      <c r="C271" s="282"/>
      <c r="D271" s="283"/>
      <c r="E271" s="284"/>
      <c r="F271" s="285"/>
      <c r="G271" s="286"/>
      <c r="H271" s="12"/>
      <c r="I271" s="366"/>
      <c r="J271" s="270"/>
      <c r="K271" s="271"/>
      <c r="L271" s="271"/>
      <c r="M271" s="272"/>
      <c r="N271" s="16"/>
      <c r="O271" s="16"/>
      <c r="P271" s="17"/>
      <c r="Q271" s="16"/>
    </row>
    <row r="272" spans="1:17" x14ac:dyDescent="0.3">
      <c r="A272" s="6"/>
      <c r="B272" s="383" t="s">
        <v>334</v>
      </c>
      <c r="C272" s="280"/>
      <c r="D272" s="280"/>
      <c r="E272" s="284"/>
      <c r="F272" s="287"/>
      <c r="G272" s="288"/>
      <c r="H272" s="34"/>
      <c r="I272" s="269"/>
      <c r="J272" s="269"/>
      <c r="K272" s="271"/>
      <c r="L272" s="271"/>
      <c r="M272" s="272"/>
      <c r="N272" s="16"/>
      <c r="O272" s="16"/>
      <c r="P272" s="17"/>
      <c r="Q272" s="16"/>
    </row>
    <row r="273" spans="1:17" x14ac:dyDescent="0.3">
      <c r="A273" s="6"/>
      <c r="B273" s="383"/>
      <c r="C273" s="290"/>
      <c r="D273" s="291"/>
      <c r="E273" s="281"/>
      <c r="F273" s="292"/>
      <c r="G273" s="288"/>
      <c r="H273" s="34"/>
      <c r="I273" s="293"/>
      <c r="J273" s="293"/>
      <c r="K273" s="294"/>
      <c r="L273" s="41"/>
      <c r="M273" s="295"/>
      <c r="N273" s="295"/>
      <c r="O273" s="16"/>
      <c r="P273" s="17"/>
      <c r="Q273" s="16"/>
    </row>
    <row r="274" spans="1:17" x14ac:dyDescent="0.3">
      <c r="A274" s="6"/>
      <c r="B274" s="383"/>
      <c r="C274" s="290"/>
      <c r="D274" s="291"/>
      <c r="E274" s="281"/>
      <c r="F274" s="292"/>
      <c r="G274" s="288"/>
      <c r="H274" s="34"/>
      <c r="I274" s="293"/>
      <c r="J274" s="293"/>
      <c r="K274" s="294"/>
      <c r="L274" s="41"/>
      <c r="M274" s="295"/>
      <c r="N274" s="295"/>
      <c r="O274" s="16"/>
      <c r="P274" s="17"/>
      <c r="Q274" s="16"/>
    </row>
    <row r="275" spans="1:17" x14ac:dyDescent="0.2">
      <c r="A275" s="6"/>
      <c r="B275" s="289"/>
      <c r="C275" s="290"/>
      <c r="D275" s="291"/>
      <c r="E275" s="281"/>
      <c r="F275" s="292"/>
      <c r="G275" s="292"/>
      <c r="H275" s="34"/>
      <c r="I275" s="293"/>
      <c r="J275" s="293"/>
      <c r="K275" s="294"/>
      <c r="L275" s="41"/>
      <c r="M275" s="295"/>
      <c r="N275" s="295"/>
      <c r="O275" s="16"/>
      <c r="P275" s="17"/>
      <c r="Q275" s="16"/>
    </row>
    <row r="276" spans="1:17" x14ac:dyDescent="0.2">
      <c r="A276" s="6"/>
      <c r="B276" s="293"/>
      <c r="C276" s="293"/>
      <c r="D276" s="296"/>
      <c r="E276" s="297"/>
      <c r="F276" s="298"/>
      <c r="G276" s="299"/>
      <c r="H276" s="34"/>
      <c r="I276" s="300"/>
      <c r="J276" s="300"/>
      <c r="K276" s="246"/>
      <c r="L276" s="246"/>
      <c r="N276" s="16"/>
      <c r="O276" s="16"/>
      <c r="P276" s="17"/>
      <c r="Q276" s="16"/>
    </row>
    <row r="277" spans="1:17" x14ac:dyDescent="0.2">
      <c r="A277" s="6"/>
      <c r="B277" s="289"/>
      <c r="C277" s="290"/>
      <c r="D277" s="291"/>
      <c r="E277" s="290"/>
      <c r="F277" s="290"/>
      <c r="G277" s="301"/>
      <c r="H277" s="34"/>
      <c r="I277" s="366"/>
      <c r="J277" s="366"/>
      <c r="K277" s="246"/>
      <c r="L277" s="246"/>
      <c r="N277" s="16"/>
      <c r="O277" s="16"/>
      <c r="P277" s="17"/>
      <c r="Q277" s="16"/>
    </row>
    <row r="278" spans="1:17" x14ac:dyDescent="0.2">
      <c r="A278" s="6"/>
      <c r="B278" s="7"/>
      <c r="C278" s="8"/>
      <c r="D278" s="9"/>
      <c r="E278" s="8"/>
      <c r="F278" s="8"/>
      <c r="G278" s="1"/>
      <c r="H278" s="34"/>
      <c r="I278" s="366"/>
      <c r="J278" s="366"/>
      <c r="K278" s="246"/>
      <c r="L278" s="246"/>
      <c r="N278" s="16"/>
      <c r="O278" s="16"/>
      <c r="P278" s="17"/>
      <c r="Q278" s="16"/>
    </row>
    <row r="279" spans="1:17" x14ac:dyDescent="0.2">
      <c r="A279" s="6"/>
      <c r="B279" s="7"/>
      <c r="C279" s="8"/>
      <c r="D279" s="9"/>
      <c r="E279" s="8"/>
      <c r="F279" s="8"/>
      <c r="G279" s="1"/>
      <c r="H279" s="34"/>
      <c r="K279" s="246"/>
      <c r="L279" s="246"/>
      <c r="N279" s="16"/>
      <c r="O279" s="16"/>
      <c r="P279" s="17"/>
      <c r="Q279" s="16"/>
    </row>
  </sheetData>
  <mergeCells count="50">
    <mergeCell ref="I226:J226"/>
    <mergeCell ref="I246:I252"/>
    <mergeCell ref="I256:I271"/>
    <mergeCell ref="I277:J278"/>
    <mergeCell ref="D219:F219"/>
    <mergeCell ref="I221:J221"/>
    <mergeCell ref="I222:J222"/>
    <mergeCell ref="I223:J223"/>
    <mergeCell ref="I224:J224"/>
    <mergeCell ref="I225:J225"/>
    <mergeCell ref="D243:F243"/>
    <mergeCell ref="E164:F164"/>
    <mergeCell ref="B182:B185"/>
    <mergeCell ref="B201:B206"/>
    <mergeCell ref="B207:B211"/>
    <mergeCell ref="B212:B216"/>
    <mergeCell ref="E165:F165"/>
    <mergeCell ref="E166:F166"/>
    <mergeCell ref="E167:F167"/>
    <mergeCell ref="E168:F168"/>
    <mergeCell ref="E169:F169"/>
    <mergeCell ref="E173:F173"/>
    <mergeCell ref="C182:C185"/>
    <mergeCell ref="B137:B138"/>
    <mergeCell ref="E160:F160"/>
    <mergeCell ref="E161:F161"/>
    <mergeCell ref="E162:F162"/>
    <mergeCell ref="E163:F163"/>
    <mergeCell ref="B89:B90"/>
    <mergeCell ref="B95:B96"/>
    <mergeCell ref="B97:B98"/>
    <mergeCell ref="B103:B104"/>
    <mergeCell ref="B135:B136"/>
    <mergeCell ref="B105:B106"/>
    <mergeCell ref="B111:B112"/>
    <mergeCell ref="B113:B114"/>
    <mergeCell ref="B119:B120"/>
    <mergeCell ref="B121:B122"/>
    <mergeCell ref="B127:B128"/>
    <mergeCell ref="B129:B130"/>
    <mergeCell ref="B40:B41"/>
    <mergeCell ref="B56:B57"/>
    <mergeCell ref="B79:B80"/>
    <mergeCell ref="B81:B82"/>
    <mergeCell ref="B87:B88"/>
    <mergeCell ref="D2:F2"/>
    <mergeCell ref="B9:B10"/>
    <mergeCell ref="B13:B16"/>
    <mergeCell ref="C13:C16"/>
    <mergeCell ref="B25:B26"/>
  </mergeCells>
  <dataValidations count="10">
    <dataValidation type="list" allowBlank="1" sqref="E178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"Bumper 6""","Non-Skip 15""","Skip 15""","Skip 30"""</x12ac:list>
        </mc:Choice>
        <mc:Fallback>
          <formula1>"Bumper 6"",Non-Skip 15"",Skip 15"",Skip 30"""</formula1>
        </mc:Fallback>
      </mc:AlternateContent>
    </dataValidation>
    <dataValidation type="list" allowBlank="1" sqref="F151" xr:uid="{00000000-0002-0000-0000-000001000000}">
      <formula1>"DISPLAY,PUBLIEDITORIAL"</formula1>
    </dataValidation>
    <dataValidation type="list" allowBlank="1" sqref="D143:D147 D151" xr:uid="{00000000-0002-0000-0000-000002000000}">
      <formula1>"ESTADO,CURITIBA,LONDRINA,MARINGÁ,OESTE"</formula1>
    </dataValidation>
    <dataValidation type="list" allowBlank="1" sqref="D178" xr:uid="{00000000-0002-0000-0000-000003000000}">
      <formula1>"RICtv Curitiba,RICtv Londrina,RICtv Maringá,RICtv Oeste,RN 24h,RIC Entretenimento,RICMais,RIC Rural,RIC Podcasts,TODOS"</formula1>
    </dataValidation>
    <dataValidation type="list" allowBlank="1" sqref="D155:D157" xr:uid="{00000000-0002-0000-0000-000004000000}">
      <formula1>"PORTAL,INSTAGRAM,FACEBOOK,IG + FB,YOUTUBE,PINTEREST,TIKTOK"</formula1>
    </dataValidation>
    <dataValidation type="list" allowBlank="1" sqref="E182:E185" xr:uid="{00000000-0002-0000-0000-000005000000}">
      <formula1>"RICtv - Curitiba,RICtv - Londrina,RICtv - Maringá,RICtv - Oeste,Jovem Pan FM - Curitiba,Jovem Pan FM - Ponta Grossa,Jovem Pan FM - Cascavel,Jovem Pan FM - Folha,RIC Mais,Jovem Pan News - Curitiba,Jovem Pan News - Londrina,Jovem Pan News - Maringá"</formula1>
    </dataValidation>
    <dataValidation type="list" allowBlank="1" sqref="L155:L157 L189:L191 L196:L216" xr:uid="{00000000-0002-0000-0000-000006000000}">
      <formula1>"ORGÂNICO,CAMPANHA,ORG+CAMP"</formula1>
    </dataValidation>
    <dataValidation type="list" allowBlank="1" sqref="F178" xr:uid="{00000000-0002-0000-0000-000007000000}">
      <formula1>"Impressões"</formula1>
    </dataValidation>
    <dataValidation type="list" allowBlank="1" sqref="E196:E216" xr:uid="{00000000-0002-0000-0000-000008000000}">
      <formula1>"RICtv - Curitiba,RICtv - Londrina,RICtv - Maringá,RICtv - Oeste,Jovem Pan News - Curitiba,Jovem Pan News - Londrina,Jovem Pan News - Maringá,Jovem Pan FM - Curitiba,Jovem Pan FM - Ponta Grossa,Jovem Pan FM - Cascavel,Jovem Pan FM - Folha,ZEDIA,RIC.com.br,"&amp;"R7,TOPVIEW (digital),TOPVIEW (revista),Ric Podcasts"</formula1>
    </dataValidation>
    <dataValidation type="list" allowBlank="1" sqref="E189:E191" xr:uid="{00000000-0002-0000-0000-000009000000}">
      <formula1>"RICtv - Curitiba,RICtv - Londrina,RICtv - Maringá,RICtv - Oeste,Jovem Pan News - Curitiba,Jovem Pan News - Maringá,Jovem Pan News - Londrina,Jovem Pan FM - Curitiba,Jovem Pan FM - Ponta Grossa,Jovem Pan FM - Cascavel,Jovem Pan FM - Folha,ZEDIA,RIC.com.br,"&amp;"R7,TOPVIEW (digital),TOPVIEW (revista),Ric Podcasts"</formula1>
    </dataValidation>
  </dataValidations>
  <hyperlinks>
    <hyperlink ref="D196" r:id="rId1" xr:uid="{00000000-0004-0000-0000-000000000000}"/>
    <hyperlink ref="E196" r:id="rId2" xr:uid="{00000000-0004-0000-0000-000001000000}"/>
    <hyperlink ref="D205" r:id="rId3" xr:uid="{00000000-0004-0000-0000-000002000000}"/>
    <hyperlink ref="E205" r:id="rId4" xr:uid="{00000000-0004-0000-0000-000003000000}"/>
    <hyperlink ref="D210" r:id="rId5" xr:uid="{00000000-0004-0000-0000-000004000000}"/>
    <hyperlink ref="E210" r:id="rId6" xr:uid="{00000000-0004-0000-0000-000005000000}"/>
    <hyperlink ref="D216" r:id="rId7" xr:uid="{00000000-0004-0000-0000-000006000000}"/>
    <hyperlink ref="E216" r:id="rId8" xr:uid="{00000000-0004-0000-0000-000007000000}"/>
  </hyperlinks>
  <printOptions horizontalCentered="1" gridLines="1"/>
  <pageMargins left="0.7" right="0.7" top="0.75" bottom="0.75" header="0" footer="0"/>
  <pageSetup paperSize="9" scale="45" fitToHeight="0" pageOrder="overThenDown" orientation="landscape" cellComments="atEnd" r:id="rId9"/>
  <drawing r:id="rId10"/>
  <legacyDrawing r:id="rId1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xr:uid="{00000000-0002-0000-0000-00000A000000}">
          <x14:formula1>
            <xm:f>'TAB Zedia'!#REF!</xm:f>
          </x14:formula1>
          <xm:sqref>D73:D75</xm:sqref>
        </x14:dataValidation>
        <x14:dataValidation type="list" allowBlank="1" xr:uid="{00000000-0002-0000-0000-00000B000000}">
          <x14:formula1>
            <xm:f>'Tab JP Folha (mai23)'!#REF!</xm:f>
          </x14:formula1>
          <xm:sqref>D135:D139 F135:F139</xm:sqref>
        </x14:dataValidation>
        <x14:dataValidation type="list" allowBlank="1" xr:uid="{00000000-0002-0000-0000-00000C000000}">
          <x14:formula1>
            <xm:f>'Tab Jovem Pan (mai23)'!#REF!</xm:f>
          </x14:formula1>
          <xm:sqref>D127:D131 D111:D115 F127:F131 D119:D123 F119:F123 F111:F115</xm:sqref>
        </x14:dataValidation>
        <x14:dataValidation type="list" allowBlank="1" xr:uid="{00000000-0002-0000-0000-00000D000000}">
          <x14:formula1>
            <xm:f>'TAB Redes Sociais (100%)'!#REF!</xm:f>
          </x14:formula1>
          <xm:sqref>D189:D191 F189:F191</xm:sqref>
        </x14:dataValidation>
        <x14:dataValidation type="list" allowBlank="1" xr:uid="{00000000-0002-0000-0000-00000E000000}">
          <x14:formula1>
            <xm:f>'Tab JP News (mai23)'!#REF!</xm:f>
          </x14:formula1>
          <xm:sqref>F79:F83 F87:F91 F95:F99 F103:F107 D95:D99 D103:D107 D79:D83 D87:D91</xm:sqref>
        </x14:dataValidation>
        <x14:dataValidation type="list" allowBlank="1" xr:uid="{00000000-0002-0000-0000-000010000000}">
          <x14:formula1>
            <xm:f>'TAB RICtv 2024'!$C$2:$U$2</xm:f>
          </x14:formula1>
          <xm:sqref>F7:F21 F25:F36 F40:F52 F56:F69</xm:sqref>
        </x14:dataValidation>
        <x14:dataValidation type="list" allowBlank="1" xr:uid="{00000000-0002-0000-0000-000012000000}">
          <x14:formula1>
            <xm:f>'TAB Redes Sociais (30%)'!#REF!</xm:f>
          </x14:formula1>
          <xm:sqref>F196:F216 D196:D216</xm:sqref>
        </x14:dataValidation>
        <x14:dataValidation type="list" allowBlank="1" xr:uid="{00000000-0002-0000-0000-000013000000}">
          <x14:formula1>
            <xm:f>'TAB RICtv 2024'!$W$3:$W$57</xm:f>
          </x14:formula1>
          <xm:sqref>D25:D36</xm:sqref>
        </x14:dataValidation>
        <x14:dataValidation type="list" allowBlank="1" xr:uid="{00000000-0002-0000-0000-000014000000}">
          <x14:formula1>
            <xm:f>'TAB RIC Podcasts'!#REF!</xm:f>
          </x14:formula1>
          <xm:sqref>E173</xm:sqref>
        </x14:dataValidation>
        <x14:dataValidation type="list" allowBlank="1" xr:uid="{00000000-0002-0000-0000-000015000000}">
          <x14:formula1>
            <xm:f>'TAB RICtv 2024'!$A$3:$A$57</xm:f>
          </x14:formula1>
          <xm:sqref>D7:D21</xm:sqref>
        </x14:dataValidation>
        <x14:dataValidation type="list" allowBlank="1" xr:uid="{00000000-0002-0000-0000-000017000000}">
          <x14:formula1>
            <xm:f>'Tab Topview (mai23)'!#REF!</xm:f>
          </x14:formula1>
          <xm:sqref>D161:D169 F155:F157</xm:sqref>
        </x14:dataValidation>
        <x14:dataValidation type="list" allowBlank="1" xr:uid="{00000000-0002-0000-0000-00001B000000}">
          <x14:formula1>
            <xm:f>'TAB Social Branded '!#REF!</xm:f>
          </x14:formula1>
          <xm:sqref>D182:D185</xm:sqref>
        </x14:dataValidation>
        <x14:dataValidation type="list" allowBlank="1" showErrorMessage="1" xr:uid="{00000000-0002-0000-0000-00001D000000}">
          <x14:formula1>
            <xm:f>'TAB Social Branded '!#REF!</xm:f>
          </x14:formula1>
          <xm:sqref>F182:F185 K246:K252</xm:sqref>
        </x14:dataValidation>
        <x14:dataValidation type="list" allowBlank="1" xr:uid="{00000000-0002-0000-0000-00001F000000}">
          <x14:formula1>
            <xm:f>'TAB RIC Mais'!$A$2:$A$7</xm:f>
          </x14:formula1>
          <xm:sqref>F143:F147</xm:sqref>
        </x14:dataValidation>
        <x14:dataValidation type="list" allowBlank="1" xr:uid="{00000000-0002-0000-0000-000023000000}">
          <x14:formula1>
            <xm:f>'TAB RICtv 2024'!$BN$3:$BN$57</xm:f>
          </x14:formula1>
          <xm:sqref>D56:D69</xm:sqref>
        </x14:dataValidation>
        <x14:dataValidation type="list" allowBlank="1" xr:uid="{00000000-0002-0000-0000-000026000000}">
          <x14:formula1>
            <xm:f>'TAB RICtv 2024'!$AR$3:$AR$57</xm:f>
          </x14:formula1>
          <xm:sqref>D40:D52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76475"/>
    <outlinePr summaryBelow="0" summaryRight="0"/>
  </sheetPr>
  <dimension ref="A1:CH61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outlineLevelCol="1" x14ac:dyDescent="0.2"/>
  <cols>
    <col min="1" max="1" width="36.85546875" customWidth="1"/>
    <col min="2" max="2" width="8.42578125" customWidth="1" collapsed="1"/>
    <col min="3" max="21" width="8.42578125" hidden="1" customWidth="1" outlineLevel="1"/>
    <col min="22" max="22" width="9.85546875" customWidth="1"/>
    <col min="23" max="23" width="37.7109375" customWidth="1"/>
    <col min="24" max="24" width="7.5703125" customWidth="1" collapsed="1"/>
    <col min="25" max="42" width="8.42578125" hidden="1" customWidth="1" outlineLevel="1"/>
    <col min="43" max="43" width="9.85546875" customWidth="1"/>
    <col min="44" max="44" width="37.140625" customWidth="1"/>
    <col min="45" max="45" width="9.5703125" customWidth="1" collapsed="1"/>
    <col min="46" max="63" width="8.42578125" hidden="1" customWidth="1" outlineLevel="1"/>
    <col min="65" max="65" width="9.85546875" customWidth="1"/>
    <col min="66" max="66" width="34.5703125" customWidth="1"/>
    <col min="67" max="67" width="7.5703125" customWidth="1" collapsed="1"/>
    <col min="68" max="85" width="8.7109375" hidden="1" customWidth="1" outlineLevel="1"/>
    <col min="86" max="86" width="9.85546875" customWidth="1"/>
  </cols>
  <sheetData>
    <row r="1" spans="1:86" ht="30.75" customHeight="1" x14ac:dyDescent="0.25">
      <c r="A1" s="302" t="s">
        <v>181</v>
      </c>
      <c r="B1" s="303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5"/>
      <c r="W1" s="302" t="s">
        <v>182</v>
      </c>
      <c r="X1" s="306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7"/>
      <c r="AR1" s="302" t="s">
        <v>183</v>
      </c>
      <c r="AS1" s="308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9"/>
      <c r="BM1" s="305"/>
      <c r="BN1" s="302" t="s">
        <v>184</v>
      </c>
      <c r="BO1" s="303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5"/>
    </row>
    <row r="2" spans="1:86" ht="138" customHeight="1" x14ac:dyDescent="0.2">
      <c r="A2" s="310" t="s">
        <v>185</v>
      </c>
      <c r="B2" s="310" t="s">
        <v>186</v>
      </c>
      <c r="C2" s="311" t="s">
        <v>30</v>
      </c>
      <c r="D2" s="312" t="s">
        <v>42</v>
      </c>
      <c r="E2" s="311" t="s">
        <v>187</v>
      </c>
      <c r="F2" s="312" t="s">
        <v>188</v>
      </c>
      <c r="G2" s="311" t="s">
        <v>189</v>
      </c>
      <c r="H2" s="312" t="s">
        <v>190</v>
      </c>
      <c r="I2" s="311" t="s">
        <v>191</v>
      </c>
      <c r="J2" s="312" t="s">
        <v>192</v>
      </c>
      <c r="K2" s="313" t="s">
        <v>193</v>
      </c>
      <c r="L2" s="311" t="s">
        <v>194</v>
      </c>
      <c r="M2" s="312" t="s">
        <v>195</v>
      </c>
      <c r="N2" s="311" t="s">
        <v>196</v>
      </c>
      <c r="O2" s="312" t="s">
        <v>27</v>
      </c>
      <c r="P2" s="311" t="s">
        <v>197</v>
      </c>
      <c r="Q2" s="312" t="s">
        <v>198</v>
      </c>
      <c r="R2" s="311" t="s">
        <v>199</v>
      </c>
      <c r="S2" s="312" t="s">
        <v>200</v>
      </c>
      <c r="T2" s="311" t="s">
        <v>201</v>
      </c>
      <c r="U2" s="312" t="s">
        <v>202</v>
      </c>
      <c r="V2" s="310"/>
      <c r="W2" s="310" t="s">
        <v>185</v>
      </c>
      <c r="X2" s="310" t="s">
        <v>186</v>
      </c>
      <c r="Y2" s="311" t="s">
        <v>30</v>
      </c>
      <c r="Z2" s="312" t="s">
        <v>42</v>
      </c>
      <c r="AA2" s="311" t="s">
        <v>187</v>
      </c>
      <c r="AB2" s="312" t="s">
        <v>188</v>
      </c>
      <c r="AC2" s="311" t="s">
        <v>189</v>
      </c>
      <c r="AD2" s="312" t="s">
        <v>190</v>
      </c>
      <c r="AE2" s="311" t="s">
        <v>191</v>
      </c>
      <c r="AF2" s="312" t="s">
        <v>192</v>
      </c>
      <c r="AG2" s="311" t="s">
        <v>194</v>
      </c>
      <c r="AH2" s="312" t="s">
        <v>195</v>
      </c>
      <c r="AI2" s="311" t="s">
        <v>196</v>
      </c>
      <c r="AJ2" s="312" t="s">
        <v>27</v>
      </c>
      <c r="AK2" s="311" t="s">
        <v>197</v>
      </c>
      <c r="AL2" s="312" t="s">
        <v>198</v>
      </c>
      <c r="AM2" s="311" t="s">
        <v>199</v>
      </c>
      <c r="AN2" s="312" t="s">
        <v>200</v>
      </c>
      <c r="AO2" s="311" t="s">
        <v>201</v>
      </c>
      <c r="AP2" s="312" t="s">
        <v>202</v>
      </c>
      <c r="AQ2" s="312"/>
      <c r="AR2" s="310" t="s">
        <v>185</v>
      </c>
      <c r="AS2" s="310" t="s">
        <v>186</v>
      </c>
      <c r="AT2" s="311" t="s">
        <v>30</v>
      </c>
      <c r="AU2" s="312" t="s">
        <v>42</v>
      </c>
      <c r="AV2" s="311" t="s">
        <v>187</v>
      </c>
      <c r="AW2" s="312" t="s">
        <v>188</v>
      </c>
      <c r="AX2" s="311" t="s">
        <v>189</v>
      </c>
      <c r="AY2" s="312" t="s">
        <v>190</v>
      </c>
      <c r="AZ2" s="311" t="s">
        <v>191</v>
      </c>
      <c r="BA2" s="312" t="s">
        <v>192</v>
      </c>
      <c r="BB2" s="311" t="s">
        <v>194</v>
      </c>
      <c r="BC2" s="312" t="s">
        <v>195</v>
      </c>
      <c r="BD2" s="311" t="s">
        <v>196</v>
      </c>
      <c r="BE2" s="312" t="s">
        <v>27</v>
      </c>
      <c r="BF2" s="311" t="s">
        <v>197</v>
      </c>
      <c r="BG2" s="312" t="s">
        <v>198</v>
      </c>
      <c r="BH2" s="311" t="s">
        <v>199</v>
      </c>
      <c r="BI2" s="312" t="s">
        <v>200</v>
      </c>
      <c r="BJ2" s="311" t="s">
        <v>201</v>
      </c>
      <c r="BK2" s="312" t="s">
        <v>202</v>
      </c>
      <c r="BL2" s="309"/>
      <c r="BM2" s="310"/>
      <c r="BN2" s="310" t="s">
        <v>185</v>
      </c>
      <c r="BO2" s="310" t="s">
        <v>186</v>
      </c>
      <c r="BP2" s="311" t="s">
        <v>30</v>
      </c>
      <c r="BQ2" s="312" t="s">
        <v>42</v>
      </c>
      <c r="BR2" s="311" t="s">
        <v>187</v>
      </c>
      <c r="BS2" s="312" t="s">
        <v>188</v>
      </c>
      <c r="BT2" s="311" t="s">
        <v>189</v>
      </c>
      <c r="BU2" s="312" t="s">
        <v>190</v>
      </c>
      <c r="BV2" s="311" t="s">
        <v>191</v>
      </c>
      <c r="BW2" s="312" t="s">
        <v>192</v>
      </c>
      <c r="BX2" s="311" t="s">
        <v>194</v>
      </c>
      <c r="BY2" s="312" t="s">
        <v>195</v>
      </c>
      <c r="BZ2" s="311" t="s">
        <v>196</v>
      </c>
      <c r="CA2" s="312" t="s">
        <v>27</v>
      </c>
      <c r="CB2" s="311" t="s">
        <v>197</v>
      </c>
      <c r="CC2" s="312" t="s">
        <v>198</v>
      </c>
      <c r="CD2" s="311" t="s">
        <v>199</v>
      </c>
      <c r="CE2" s="312" t="s">
        <v>200</v>
      </c>
      <c r="CF2" s="311" t="s">
        <v>201</v>
      </c>
      <c r="CG2" s="312" t="s">
        <v>202</v>
      </c>
      <c r="CH2" s="310"/>
    </row>
    <row r="3" spans="1:86" ht="12.75" x14ac:dyDescent="0.2">
      <c r="A3" s="314" t="s">
        <v>45</v>
      </c>
      <c r="B3" s="315" t="s">
        <v>46</v>
      </c>
      <c r="C3" s="316">
        <f t="shared" ref="C3:C50" si="0">0.375*F3</f>
        <v>1296.375</v>
      </c>
      <c r="D3" s="317">
        <f t="shared" ref="D3:D50" si="1">F3*0.4</f>
        <v>1382.8000000000002</v>
      </c>
      <c r="E3" s="316">
        <f>F3*0.65</f>
        <v>2247.0500000000002</v>
      </c>
      <c r="F3" s="317">
        <v>3457</v>
      </c>
      <c r="G3" s="316">
        <f t="shared" ref="G3:G50" si="2">F3*1.5</f>
        <v>5185.5</v>
      </c>
      <c r="H3" s="317">
        <f t="shared" ref="H3:H50" si="3">F3*2</f>
        <v>6914</v>
      </c>
      <c r="I3" s="316">
        <v>16668</v>
      </c>
      <c r="J3" s="317">
        <f>I3*0.375</f>
        <v>6250.5</v>
      </c>
      <c r="K3" s="318">
        <f>I3*1.5</f>
        <v>25002</v>
      </c>
      <c r="L3" s="316">
        <f t="shared" ref="L3:L46" si="4">F3*2</f>
        <v>6914</v>
      </c>
      <c r="M3" s="317">
        <f t="shared" ref="M3:M46" si="5">L3*0.375</f>
        <v>2592.75</v>
      </c>
      <c r="N3" s="316" t="s">
        <v>203</v>
      </c>
      <c r="O3" s="317" t="s">
        <v>203</v>
      </c>
      <c r="P3" s="316" t="s">
        <v>203</v>
      </c>
      <c r="Q3" s="317" t="s">
        <v>203</v>
      </c>
      <c r="R3" s="316">
        <v>50004</v>
      </c>
      <c r="S3" s="317">
        <f>R3*0.375</f>
        <v>18751.5</v>
      </c>
      <c r="T3" s="316" t="s">
        <v>203</v>
      </c>
      <c r="U3" s="317" t="s">
        <v>203</v>
      </c>
      <c r="V3" s="319"/>
      <c r="W3" s="320" t="s">
        <v>204</v>
      </c>
      <c r="X3" s="321" t="s">
        <v>46</v>
      </c>
      <c r="Y3" s="316">
        <f t="shared" ref="Y3:Y52" si="6">AB3*0.375</f>
        <v>358.875</v>
      </c>
      <c r="Z3" s="317">
        <f t="shared" ref="Z3:Z52" si="7">AB3*0.4</f>
        <v>382.8</v>
      </c>
      <c r="AA3" s="316">
        <f>AB3*0.65</f>
        <v>622.05000000000007</v>
      </c>
      <c r="AB3" s="317">
        <v>957</v>
      </c>
      <c r="AC3" s="316">
        <f t="shared" ref="AC3:AC52" si="8">AB3*1.5</f>
        <v>1435.5</v>
      </c>
      <c r="AD3" s="317">
        <f t="shared" ref="AD3:AD52" si="9">AB3*2</f>
        <v>1914</v>
      </c>
      <c r="AE3" s="316" t="s">
        <v>203</v>
      </c>
      <c r="AF3" s="317" t="s">
        <v>203</v>
      </c>
      <c r="AG3" s="316">
        <f t="shared" ref="AG3:AG16" si="10">AB3*2</f>
        <v>1914</v>
      </c>
      <c r="AH3" s="317">
        <f t="shared" ref="AH3:AH7" si="11">AG3*0.3</f>
        <v>574.19999999999993</v>
      </c>
      <c r="AI3" s="316" t="s">
        <v>203</v>
      </c>
      <c r="AJ3" s="317" t="s">
        <v>203</v>
      </c>
      <c r="AK3" s="316" t="s">
        <v>203</v>
      </c>
      <c r="AL3" s="317" t="s">
        <v>203</v>
      </c>
      <c r="AM3" s="316" t="s">
        <v>203</v>
      </c>
      <c r="AN3" s="317" t="s">
        <v>203</v>
      </c>
      <c r="AO3" s="316" t="s">
        <v>203</v>
      </c>
      <c r="AP3" s="317" t="s">
        <v>203</v>
      </c>
      <c r="AQ3" s="322"/>
      <c r="AR3" s="320" t="s">
        <v>204</v>
      </c>
      <c r="AS3" s="315" t="s">
        <v>46</v>
      </c>
      <c r="AT3" s="316">
        <f t="shared" ref="AT3:AT51" si="12">AW3*0.375</f>
        <v>302.625</v>
      </c>
      <c r="AU3" s="317">
        <f t="shared" ref="AU3:AU51" si="13">AW3*0.4</f>
        <v>322.8</v>
      </c>
      <c r="AV3" s="316">
        <f>AW3*0.65</f>
        <v>524.55000000000007</v>
      </c>
      <c r="AW3" s="317">
        <v>807</v>
      </c>
      <c r="AX3" s="316">
        <f t="shared" ref="AX3:AX51" si="14">AW3*1.15</f>
        <v>928.05</v>
      </c>
      <c r="AY3" s="317">
        <f t="shared" ref="AY3:AY13" si="15">AW3*2</f>
        <v>1614</v>
      </c>
      <c r="AZ3" s="316" t="s">
        <v>203</v>
      </c>
      <c r="BA3" s="317" t="s">
        <v>203</v>
      </c>
      <c r="BB3" s="316">
        <f t="shared" ref="BB3:BB13" si="16">AY3</f>
        <v>1614</v>
      </c>
      <c r="BC3" s="317">
        <f t="shared" ref="BC3:BC13" si="17">BB3*0.375</f>
        <v>605.25</v>
      </c>
      <c r="BD3" s="316" t="s">
        <v>203</v>
      </c>
      <c r="BE3" s="317" t="s">
        <v>203</v>
      </c>
      <c r="BF3" s="316" t="s">
        <v>203</v>
      </c>
      <c r="BG3" s="317" t="s">
        <v>203</v>
      </c>
      <c r="BH3" s="316" t="s">
        <v>203</v>
      </c>
      <c r="BI3" s="317" t="s">
        <v>203</v>
      </c>
      <c r="BJ3" s="316" t="s">
        <v>203</v>
      </c>
      <c r="BK3" s="317" t="s">
        <v>203</v>
      </c>
      <c r="BL3" s="309"/>
      <c r="BM3" s="319"/>
      <c r="BN3" s="320" t="s">
        <v>204</v>
      </c>
      <c r="BO3" s="321" t="s">
        <v>46</v>
      </c>
      <c r="BP3" s="316">
        <f t="shared" ref="BP3:BP57" si="18">BS3*0.375</f>
        <v>274.5</v>
      </c>
      <c r="BQ3" s="317">
        <f t="shared" ref="BQ3:BQ54" si="19">BS3*0.4</f>
        <v>292.8</v>
      </c>
      <c r="BR3" s="316">
        <f>BS3*0.65</f>
        <v>475.8</v>
      </c>
      <c r="BS3" s="317">
        <v>732</v>
      </c>
      <c r="BT3" s="316">
        <f t="shared" ref="BT3:BT54" si="20">BS3*1.5</f>
        <v>1098</v>
      </c>
      <c r="BU3" s="317">
        <f t="shared" ref="BU3:BU54" si="21">BS3*2</f>
        <v>1464</v>
      </c>
      <c r="BV3" s="316" t="s">
        <v>203</v>
      </c>
      <c r="BW3" s="317" t="s">
        <v>203</v>
      </c>
      <c r="BX3" s="316">
        <f t="shared" ref="BX3:BX30" si="22">BU3</f>
        <v>1464</v>
      </c>
      <c r="BY3" s="317">
        <f t="shared" ref="BY3:BY50" si="23">BX3*0.375</f>
        <v>549</v>
      </c>
      <c r="BZ3" s="316" t="s">
        <v>203</v>
      </c>
      <c r="CA3" s="317" t="s">
        <v>203</v>
      </c>
      <c r="CB3" s="316" t="s">
        <v>203</v>
      </c>
      <c r="CC3" s="317" t="s">
        <v>203</v>
      </c>
      <c r="CD3" s="316" t="s">
        <v>203</v>
      </c>
      <c r="CE3" s="317" t="s">
        <v>203</v>
      </c>
      <c r="CF3" s="316" t="s">
        <v>203</v>
      </c>
      <c r="CG3" s="317" t="s">
        <v>203</v>
      </c>
      <c r="CH3" s="319"/>
    </row>
    <row r="4" spans="1:86" ht="12.75" x14ac:dyDescent="0.2">
      <c r="A4" s="323" t="s">
        <v>205</v>
      </c>
      <c r="B4" s="324" t="s">
        <v>206</v>
      </c>
      <c r="C4" s="316">
        <f t="shared" si="0"/>
        <v>2536.125</v>
      </c>
      <c r="D4" s="325">
        <f t="shared" si="1"/>
        <v>2705.2000000000003</v>
      </c>
      <c r="E4" s="326">
        <f t="shared" ref="E4:E5" si="24">F4*0.5</f>
        <v>3381.5</v>
      </c>
      <c r="F4" s="325">
        <v>6763</v>
      </c>
      <c r="G4" s="326">
        <f t="shared" si="2"/>
        <v>10144.5</v>
      </c>
      <c r="H4" s="325">
        <f t="shared" si="3"/>
        <v>13526</v>
      </c>
      <c r="I4" s="326" t="s">
        <v>203</v>
      </c>
      <c r="J4" s="325" t="s">
        <v>203</v>
      </c>
      <c r="K4" s="327"/>
      <c r="L4" s="326">
        <f t="shared" si="4"/>
        <v>13526</v>
      </c>
      <c r="M4" s="325">
        <f t="shared" si="5"/>
        <v>5072.25</v>
      </c>
      <c r="N4" s="326" t="s">
        <v>203</v>
      </c>
      <c r="O4" s="325" t="s">
        <v>203</v>
      </c>
      <c r="P4" s="326" t="s">
        <v>203</v>
      </c>
      <c r="Q4" s="325" t="s">
        <v>203</v>
      </c>
      <c r="R4" s="326" t="s">
        <v>203</v>
      </c>
      <c r="S4" s="325" t="s">
        <v>203</v>
      </c>
      <c r="T4" s="326" t="s">
        <v>203</v>
      </c>
      <c r="U4" s="325" t="s">
        <v>203</v>
      </c>
      <c r="V4" s="319"/>
      <c r="W4" s="323" t="s">
        <v>205</v>
      </c>
      <c r="X4" s="324" t="s">
        <v>206</v>
      </c>
      <c r="Y4" s="316">
        <f t="shared" si="6"/>
        <v>611.625</v>
      </c>
      <c r="Z4" s="325">
        <f t="shared" si="7"/>
        <v>652.40000000000009</v>
      </c>
      <c r="AA4" s="326">
        <f t="shared" ref="AA4:AA5" si="25">AB4*0.5</f>
        <v>815.5</v>
      </c>
      <c r="AB4" s="325">
        <v>1631</v>
      </c>
      <c r="AC4" s="326">
        <f t="shared" si="8"/>
        <v>2446.5</v>
      </c>
      <c r="AD4" s="325">
        <f t="shared" si="9"/>
        <v>3262</v>
      </c>
      <c r="AE4" s="326" t="s">
        <v>203</v>
      </c>
      <c r="AF4" s="325" t="s">
        <v>203</v>
      </c>
      <c r="AG4" s="326">
        <f t="shared" si="10"/>
        <v>3262</v>
      </c>
      <c r="AH4" s="325">
        <f t="shared" si="11"/>
        <v>978.59999999999991</v>
      </c>
      <c r="AI4" s="326"/>
      <c r="AJ4" s="325"/>
      <c r="AK4" s="326"/>
      <c r="AL4" s="325"/>
      <c r="AM4" s="326"/>
      <c r="AN4" s="325"/>
      <c r="AO4" s="326"/>
      <c r="AP4" s="325"/>
      <c r="AQ4" s="322"/>
      <c r="AR4" s="323" t="s">
        <v>205</v>
      </c>
      <c r="AS4" s="324" t="s">
        <v>206</v>
      </c>
      <c r="AT4" s="316">
        <f t="shared" si="12"/>
        <v>546.375</v>
      </c>
      <c r="AU4" s="317">
        <f t="shared" si="13"/>
        <v>582.80000000000007</v>
      </c>
      <c r="AV4" s="316">
        <f t="shared" ref="AV4:AV5" si="26">AW4*0.5</f>
        <v>728.5</v>
      </c>
      <c r="AW4" s="325">
        <v>1457</v>
      </c>
      <c r="AX4" s="326">
        <f t="shared" si="14"/>
        <v>1675.55</v>
      </c>
      <c r="AY4" s="325">
        <f t="shared" si="15"/>
        <v>2914</v>
      </c>
      <c r="AZ4" s="326" t="s">
        <v>203</v>
      </c>
      <c r="BA4" s="325" t="s">
        <v>203</v>
      </c>
      <c r="BB4" s="326">
        <f t="shared" si="16"/>
        <v>2914</v>
      </c>
      <c r="BC4" s="325">
        <f t="shared" si="17"/>
        <v>1092.75</v>
      </c>
      <c r="BD4" s="326" t="s">
        <v>203</v>
      </c>
      <c r="BE4" s="325" t="s">
        <v>203</v>
      </c>
      <c r="BF4" s="326" t="s">
        <v>203</v>
      </c>
      <c r="BG4" s="325" t="s">
        <v>203</v>
      </c>
      <c r="BH4" s="326" t="s">
        <v>203</v>
      </c>
      <c r="BI4" s="325" t="s">
        <v>203</v>
      </c>
      <c r="BJ4" s="326" t="s">
        <v>203</v>
      </c>
      <c r="BK4" s="325" t="s">
        <v>203</v>
      </c>
      <c r="BL4" s="309"/>
      <c r="BM4" s="319"/>
      <c r="BN4" s="323" t="s">
        <v>205</v>
      </c>
      <c r="BO4" s="324" t="s">
        <v>206</v>
      </c>
      <c r="BP4" s="316">
        <f t="shared" si="18"/>
        <v>547.5</v>
      </c>
      <c r="BQ4" s="325">
        <f t="shared" si="19"/>
        <v>584</v>
      </c>
      <c r="BR4" s="326">
        <f t="shared" ref="BR4:BR5" si="27">BS4*0.5</f>
        <v>730</v>
      </c>
      <c r="BS4" s="325">
        <v>1460</v>
      </c>
      <c r="BT4" s="326">
        <f t="shared" si="20"/>
        <v>2190</v>
      </c>
      <c r="BU4" s="325">
        <f t="shared" si="21"/>
        <v>2920</v>
      </c>
      <c r="BV4" s="326" t="s">
        <v>203</v>
      </c>
      <c r="BW4" s="325" t="s">
        <v>203</v>
      </c>
      <c r="BX4" s="326">
        <f t="shared" si="22"/>
        <v>2920</v>
      </c>
      <c r="BY4" s="325">
        <f t="shared" si="23"/>
        <v>1095</v>
      </c>
      <c r="BZ4" s="326" t="s">
        <v>203</v>
      </c>
      <c r="CA4" s="325" t="s">
        <v>203</v>
      </c>
      <c r="CB4" s="326" t="s">
        <v>203</v>
      </c>
      <c r="CC4" s="325" t="s">
        <v>203</v>
      </c>
      <c r="CD4" s="326" t="s">
        <v>203</v>
      </c>
      <c r="CE4" s="325" t="s">
        <v>203</v>
      </c>
      <c r="CF4" s="326" t="s">
        <v>203</v>
      </c>
      <c r="CG4" s="325" t="s">
        <v>203</v>
      </c>
      <c r="CH4" s="319"/>
    </row>
    <row r="5" spans="1:86" ht="12.75" x14ac:dyDescent="0.2">
      <c r="A5" s="323" t="s">
        <v>207</v>
      </c>
      <c r="B5" s="324" t="s">
        <v>208</v>
      </c>
      <c r="C5" s="316">
        <f t="shared" si="0"/>
        <v>2633.625</v>
      </c>
      <c r="D5" s="325">
        <f t="shared" si="1"/>
        <v>2809.2000000000003</v>
      </c>
      <c r="E5" s="326">
        <f t="shared" si="24"/>
        <v>3511.5</v>
      </c>
      <c r="F5" s="325">
        <v>7023</v>
      </c>
      <c r="G5" s="326">
        <f t="shared" si="2"/>
        <v>10534.5</v>
      </c>
      <c r="H5" s="325">
        <f t="shared" si="3"/>
        <v>14046</v>
      </c>
      <c r="I5" s="326" t="s">
        <v>203</v>
      </c>
      <c r="J5" s="325" t="s">
        <v>203</v>
      </c>
      <c r="K5" s="327"/>
      <c r="L5" s="326">
        <f t="shared" si="4"/>
        <v>14046</v>
      </c>
      <c r="M5" s="325">
        <f t="shared" si="5"/>
        <v>5267.25</v>
      </c>
      <c r="N5" s="326" t="s">
        <v>203</v>
      </c>
      <c r="O5" s="325" t="s">
        <v>203</v>
      </c>
      <c r="P5" s="326" t="s">
        <v>203</v>
      </c>
      <c r="Q5" s="325" t="s">
        <v>203</v>
      </c>
      <c r="R5" s="326" t="s">
        <v>203</v>
      </c>
      <c r="S5" s="325" t="s">
        <v>203</v>
      </c>
      <c r="T5" s="326" t="s">
        <v>203</v>
      </c>
      <c r="U5" s="325" t="s">
        <v>203</v>
      </c>
      <c r="V5" s="319"/>
      <c r="W5" s="323" t="s">
        <v>207</v>
      </c>
      <c r="X5" s="324" t="s">
        <v>208</v>
      </c>
      <c r="Y5" s="316">
        <f t="shared" si="6"/>
        <v>641.625</v>
      </c>
      <c r="Z5" s="325">
        <f t="shared" si="7"/>
        <v>684.40000000000009</v>
      </c>
      <c r="AA5" s="326">
        <f t="shared" si="25"/>
        <v>855.5</v>
      </c>
      <c r="AB5" s="325">
        <v>1711</v>
      </c>
      <c r="AC5" s="326">
        <f t="shared" si="8"/>
        <v>2566.5</v>
      </c>
      <c r="AD5" s="325">
        <f t="shared" si="9"/>
        <v>3422</v>
      </c>
      <c r="AE5" s="326" t="s">
        <v>203</v>
      </c>
      <c r="AF5" s="325" t="s">
        <v>203</v>
      </c>
      <c r="AG5" s="326">
        <f t="shared" si="10"/>
        <v>3422</v>
      </c>
      <c r="AH5" s="325">
        <f t="shared" si="11"/>
        <v>1026.5999999999999</v>
      </c>
      <c r="AI5" s="326"/>
      <c r="AJ5" s="325"/>
      <c r="AK5" s="326"/>
      <c r="AL5" s="325"/>
      <c r="AM5" s="326"/>
      <c r="AN5" s="325"/>
      <c r="AO5" s="326"/>
      <c r="AP5" s="325"/>
      <c r="AQ5" s="322"/>
      <c r="AR5" s="323" t="s">
        <v>207</v>
      </c>
      <c r="AS5" s="324" t="s">
        <v>208</v>
      </c>
      <c r="AT5" s="316">
        <f t="shared" si="12"/>
        <v>586.5</v>
      </c>
      <c r="AU5" s="317">
        <f t="shared" si="13"/>
        <v>625.6</v>
      </c>
      <c r="AV5" s="316">
        <f t="shared" si="26"/>
        <v>782</v>
      </c>
      <c r="AW5" s="325">
        <v>1564</v>
      </c>
      <c r="AX5" s="326">
        <f t="shared" si="14"/>
        <v>1798.6</v>
      </c>
      <c r="AY5" s="325">
        <f t="shared" si="15"/>
        <v>3128</v>
      </c>
      <c r="AZ5" s="326" t="s">
        <v>203</v>
      </c>
      <c r="BA5" s="325" t="s">
        <v>203</v>
      </c>
      <c r="BB5" s="326">
        <f t="shared" si="16"/>
        <v>3128</v>
      </c>
      <c r="BC5" s="325">
        <f t="shared" si="17"/>
        <v>1173</v>
      </c>
      <c r="BD5" s="326" t="s">
        <v>203</v>
      </c>
      <c r="BE5" s="325" t="s">
        <v>203</v>
      </c>
      <c r="BF5" s="326" t="s">
        <v>203</v>
      </c>
      <c r="BG5" s="325" t="s">
        <v>203</v>
      </c>
      <c r="BH5" s="326" t="s">
        <v>203</v>
      </c>
      <c r="BI5" s="325" t="s">
        <v>203</v>
      </c>
      <c r="BJ5" s="326" t="s">
        <v>203</v>
      </c>
      <c r="BK5" s="325" t="s">
        <v>203</v>
      </c>
      <c r="BL5" s="309"/>
      <c r="BM5" s="319"/>
      <c r="BN5" s="323" t="s">
        <v>207</v>
      </c>
      <c r="BO5" s="324" t="s">
        <v>208</v>
      </c>
      <c r="BP5" s="316">
        <f t="shared" si="18"/>
        <v>586.5</v>
      </c>
      <c r="BQ5" s="325">
        <f t="shared" si="19"/>
        <v>625.6</v>
      </c>
      <c r="BR5" s="326">
        <f t="shared" si="27"/>
        <v>782</v>
      </c>
      <c r="BS5" s="325">
        <v>1564</v>
      </c>
      <c r="BT5" s="326">
        <f t="shared" si="20"/>
        <v>2346</v>
      </c>
      <c r="BU5" s="325">
        <f t="shared" si="21"/>
        <v>3128</v>
      </c>
      <c r="BV5" s="326" t="s">
        <v>203</v>
      </c>
      <c r="BW5" s="325" t="s">
        <v>203</v>
      </c>
      <c r="BX5" s="326">
        <f t="shared" si="22"/>
        <v>3128</v>
      </c>
      <c r="BY5" s="325">
        <f t="shared" si="23"/>
        <v>1173</v>
      </c>
      <c r="BZ5" s="326" t="s">
        <v>203</v>
      </c>
      <c r="CA5" s="325" t="s">
        <v>203</v>
      </c>
      <c r="CB5" s="326" t="s">
        <v>203</v>
      </c>
      <c r="CC5" s="325" t="s">
        <v>203</v>
      </c>
      <c r="CD5" s="326" t="s">
        <v>203</v>
      </c>
      <c r="CE5" s="325" t="s">
        <v>203</v>
      </c>
      <c r="CF5" s="326" t="s">
        <v>203</v>
      </c>
      <c r="CG5" s="325" t="s">
        <v>203</v>
      </c>
      <c r="CH5" s="319"/>
    </row>
    <row r="6" spans="1:86" ht="12.75" x14ac:dyDescent="0.2">
      <c r="A6" s="314" t="s">
        <v>36</v>
      </c>
      <c r="B6" s="315" t="s">
        <v>37</v>
      </c>
      <c r="C6" s="316">
        <f t="shared" si="0"/>
        <v>4725.375</v>
      </c>
      <c r="D6" s="317">
        <f t="shared" si="1"/>
        <v>5040.4000000000005</v>
      </c>
      <c r="E6" s="316">
        <f t="shared" ref="E6:E7" si="28">F6*0.65</f>
        <v>8190.6500000000005</v>
      </c>
      <c r="F6" s="317">
        <v>12601</v>
      </c>
      <c r="G6" s="316">
        <f t="shared" si="2"/>
        <v>18901.5</v>
      </c>
      <c r="H6" s="317">
        <f t="shared" si="3"/>
        <v>25202</v>
      </c>
      <c r="I6" s="316">
        <v>35283</v>
      </c>
      <c r="J6" s="317">
        <f t="shared" ref="J6:J7" si="29">I6*0.375</f>
        <v>13231.125</v>
      </c>
      <c r="K6" s="318"/>
      <c r="L6" s="316">
        <f t="shared" si="4"/>
        <v>25202</v>
      </c>
      <c r="M6" s="317">
        <f t="shared" si="5"/>
        <v>9450.75</v>
      </c>
      <c r="N6" s="316">
        <v>7561</v>
      </c>
      <c r="O6" s="317">
        <v>7561</v>
      </c>
      <c r="P6" s="316" t="s">
        <v>203</v>
      </c>
      <c r="Q6" s="317" t="s">
        <v>203</v>
      </c>
      <c r="R6" s="316">
        <v>105850</v>
      </c>
      <c r="S6" s="317">
        <f t="shared" ref="S6:S7" si="30">R6*0.375</f>
        <v>39693.75</v>
      </c>
      <c r="T6" s="316" t="s">
        <v>203</v>
      </c>
      <c r="U6" s="317" t="s">
        <v>203</v>
      </c>
      <c r="V6" s="319"/>
      <c r="W6" s="320" t="s">
        <v>50</v>
      </c>
      <c r="X6" s="321" t="s">
        <v>51</v>
      </c>
      <c r="Y6" s="316">
        <f t="shared" si="6"/>
        <v>1040.625</v>
      </c>
      <c r="Z6" s="317">
        <f t="shared" si="7"/>
        <v>1110</v>
      </c>
      <c r="AA6" s="316">
        <f t="shared" ref="AA6:AA7" si="31">AB6*0.65</f>
        <v>1803.75</v>
      </c>
      <c r="AB6" s="317">
        <v>2775</v>
      </c>
      <c r="AC6" s="316">
        <f t="shared" si="8"/>
        <v>4162.5</v>
      </c>
      <c r="AD6" s="317">
        <f t="shared" si="9"/>
        <v>5550</v>
      </c>
      <c r="AE6" s="316">
        <v>7769</v>
      </c>
      <c r="AF6" s="317">
        <f t="shared" ref="AF6:AF7" si="32">AE6*0.375</f>
        <v>2913.375</v>
      </c>
      <c r="AG6" s="316">
        <f t="shared" si="10"/>
        <v>5550</v>
      </c>
      <c r="AH6" s="317">
        <f t="shared" si="11"/>
        <v>1665</v>
      </c>
      <c r="AI6" s="316">
        <v>1665</v>
      </c>
      <c r="AJ6" s="317">
        <v>1665</v>
      </c>
      <c r="AK6" s="316" t="s">
        <v>203</v>
      </c>
      <c r="AL6" s="317" t="s">
        <v>203</v>
      </c>
      <c r="AM6" s="316">
        <v>23307</v>
      </c>
      <c r="AN6" s="317">
        <f t="shared" ref="AN6:AN7" si="33">AM6*0.375</f>
        <v>8740.125</v>
      </c>
      <c r="AO6" s="316" t="s">
        <v>203</v>
      </c>
      <c r="AP6" s="317" t="s">
        <v>203</v>
      </c>
      <c r="AQ6" s="322"/>
      <c r="AR6" s="320" t="s">
        <v>53</v>
      </c>
      <c r="AS6" s="315" t="s">
        <v>54</v>
      </c>
      <c r="AT6" s="316">
        <f t="shared" si="12"/>
        <v>1203.375</v>
      </c>
      <c r="AU6" s="317">
        <f t="shared" si="13"/>
        <v>1283.6000000000001</v>
      </c>
      <c r="AV6" s="316">
        <f t="shared" ref="AV6:AV7" si="34">AW6*0.65</f>
        <v>2085.85</v>
      </c>
      <c r="AW6" s="317">
        <v>3209</v>
      </c>
      <c r="AX6" s="316">
        <f t="shared" si="14"/>
        <v>3690.35</v>
      </c>
      <c r="AY6" s="317">
        <f t="shared" si="15"/>
        <v>6418</v>
      </c>
      <c r="AZ6" s="316">
        <v>8985</v>
      </c>
      <c r="BA6" s="317">
        <f t="shared" ref="BA6:BA7" si="35">AZ6*0.375</f>
        <v>3369.375</v>
      </c>
      <c r="BB6" s="316">
        <f t="shared" si="16"/>
        <v>6418</v>
      </c>
      <c r="BC6" s="317">
        <f t="shared" si="17"/>
        <v>2406.75</v>
      </c>
      <c r="BD6" s="316">
        <v>1925</v>
      </c>
      <c r="BE6" s="317">
        <v>1925</v>
      </c>
      <c r="BF6" s="316" t="s">
        <v>203</v>
      </c>
      <c r="BG6" s="317" t="s">
        <v>203</v>
      </c>
      <c r="BH6" s="316">
        <v>26956</v>
      </c>
      <c r="BI6" s="317">
        <f t="shared" ref="BI6:BI7" si="36">BH6*0.375</f>
        <v>10108.5</v>
      </c>
      <c r="BJ6" s="316" t="s">
        <v>203</v>
      </c>
      <c r="BK6" s="317" t="s">
        <v>203</v>
      </c>
      <c r="BL6" s="309"/>
      <c r="BM6" s="319"/>
      <c r="BN6" s="320" t="s">
        <v>56</v>
      </c>
      <c r="BO6" s="321" t="s">
        <v>57</v>
      </c>
      <c r="BP6" s="316">
        <f t="shared" si="18"/>
        <v>933.375</v>
      </c>
      <c r="BQ6" s="317">
        <f t="shared" si="19"/>
        <v>995.6</v>
      </c>
      <c r="BR6" s="316">
        <f t="shared" ref="BR6:BR7" si="37">BS6*0.65</f>
        <v>1617.8500000000001</v>
      </c>
      <c r="BS6" s="317">
        <v>2489</v>
      </c>
      <c r="BT6" s="316">
        <f t="shared" si="20"/>
        <v>3733.5</v>
      </c>
      <c r="BU6" s="317">
        <f t="shared" si="21"/>
        <v>4978</v>
      </c>
      <c r="BV6" s="316">
        <v>6970</v>
      </c>
      <c r="BW6" s="317">
        <f t="shared" ref="BW6:BW7" si="38">BV6*0.375</f>
        <v>2613.75</v>
      </c>
      <c r="BX6" s="316">
        <f t="shared" si="22"/>
        <v>4978</v>
      </c>
      <c r="BY6" s="317">
        <f t="shared" si="23"/>
        <v>1866.75</v>
      </c>
      <c r="BZ6" s="316">
        <v>1494</v>
      </c>
      <c r="CA6" s="317">
        <v>1494</v>
      </c>
      <c r="CB6" s="316" t="s">
        <v>203</v>
      </c>
      <c r="CC6" s="317" t="s">
        <v>203</v>
      </c>
      <c r="CD6" s="316">
        <v>20909</v>
      </c>
      <c r="CE6" s="317">
        <f t="shared" ref="CE6:CE7" si="39">CD6*0.375</f>
        <v>7840.875</v>
      </c>
      <c r="CF6" s="316" t="s">
        <v>203</v>
      </c>
      <c r="CG6" s="317" t="s">
        <v>203</v>
      </c>
      <c r="CH6" s="319"/>
    </row>
    <row r="7" spans="1:86" ht="12.75" x14ac:dyDescent="0.2">
      <c r="A7" s="314" t="s">
        <v>209</v>
      </c>
      <c r="B7" s="315" t="s">
        <v>210</v>
      </c>
      <c r="C7" s="316">
        <f t="shared" si="0"/>
        <v>4725.375</v>
      </c>
      <c r="D7" s="317">
        <f t="shared" si="1"/>
        <v>5040.4000000000005</v>
      </c>
      <c r="E7" s="316">
        <f t="shared" si="28"/>
        <v>8190.6500000000005</v>
      </c>
      <c r="F7" s="317">
        <v>12601</v>
      </c>
      <c r="G7" s="316">
        <f t="shared" si="2"/>
        <v>18901.5</v>
      </c>
      <c r="H7" s="317">
        <f t="shared" si="3"/>
        <v>25202</v>
      </c>
      <c r="I7" s="316">
        <v>35283</v>
      </c>
      <c r="J7" s="317">
        <f t="shared" si="29"/>
        <v>13231.125</v>
      </c>
      <c r="K7" s="318">
        <f>I7*1.5</f>
        <v>52924.5</v>
      </c>
      <c r="L7" s="316">
        <f t="shared" si="4"/>
        <v>25202</v>
      </c>
      <c r="M7" s="317">
        <f t="shared" si="5"/>
        <v>9450.75</v>
      </c>
      <c r="N7" s="316">
        <f>F7*0.6</f>
        <v>7560.5999999999995</v>
      </c>
      <c r="O7" s="317">
        <v>7561</v>
      </c>
      <c r="P7" s="316" t="s">
        <v>203</v>
      </c>
      <c r="Q7" s="317">
        <f>F7*0.7</f>
        <v>8820.6999999999989</v>
      </c>
      <c r="R7" s="316">
        <v>105850</v>
      </c>
      <c r="S7" s="317">
        <f t="shared" si="30"/>
        <v>39693.75</v>
      </c>
      <c r="T7" s="316" t="s">
        <v>203</v>
      </c>
      <c r="U7" s="317" t="s">
        <v>203</v>
      </c>
      <c r="V7" s="319"/>
      <c r="W7" s="320" t="s">
        <v>211</v>
      </c>
      <c r="X7" s="321" t="s">
        <v>212</v>
      </c>
      <c r="Y7" s="316">
        <f t="shared" si="6"/>
        <v>808.125</v>
      </c>
      <c r="Z7" s="317">
        <f t="shared" si="7"/>
        <v>862</v>
      </c>
      <c r="AA7" s="316">
        <f t="shared" si="31"/>
        <v>1400.75</v>
      </c>
      <c r="AB7" s="317">
        <v>2155</v>
      </c>
      <c r="AC7" s="316">
        <f t="shared" si="8"/>
        <v>3232.5</v>
      </c>
      <c r="AD7" s="317">
        <f t="shared" si="9"/>
        <v>4310</v>
      </c>
      <c r="AE7" s="316">
        <v>6035</v>
      </c>
      <c r="AF7" s="317">
        <f t="shared" si="32"/>
        <v>2263.125</v>
      </c>
      <c r="AG7" s="316">
        <f t="shared" si="10"/>
        <v>4310</v>
      </c>
      <c r="AH7" s="317">
        <f t="shared" si="11"/>
        <v>1293</v>
      </c>
      <c r="AI7" s="316">
        <v>1293</v>
      </c>
      <c r="AJ7" s="317">
        <v>1293</v>
      </c>
      <c r="AK7" s="316" t="s">
        <v>203</v>
      </c>
      <c r="AL7" s="317">
        <v>1509</v>
      </c>
      <c r="AM7" s="316">
        <v>18104</v>
      </c>
      <c r="AN7" s="317">
        <f t="shared" si="33"/>
        <v>6789</v>
      </c>
      <c r="AO7" s="316">
        <v>9052</v>
      </c>
      <c r="AP7" s="317">
        <f>AO7*0.375</f>
        <v>3394.5</v>
      </c>
      <c r="AQ7" s="322"/>
      <c r="AR7" s="320" t="s">
        <v>211</v>
      </c>
      <c r="AS7" s="315" t="s">
        <v>213</v>
      </c>
      <c r="AT7" s="316">
        <f t="shared" si="12"/>
        <v>718.5</v>
      </c>
      <c r="AU7" s="317">
        <f t="shared" si="13"/>
        <v>766.40000000000009</v>
      </c>
      <c r="AV7" s="316">
        <f t="shared" si="34"/>
        <v>1245.4000000000001</v>
      </c>
      <c r="AW7" s="317">
        <v>1916</v>
      </c>
      <c r="AX7" s="316">
        <f t="shared" si="14"/>
        <v>2203.3999999999996</v>
      </c>
      <c r="AY7" s="317">
        <f t="shared" si="15"/>
        <v>3832</v>
      </c>
      <c r="AZ7" s="316">
        <v>5364</v>
      </c>
      <c r="BA7" s="317">
        <f t="shared" si="35"/>
        <v>2011.5</v>
      </c>
      <c r="BB7" s="316">
        <f t="shared" si="16"/>
        <v>3832</v>
      </c>
      <c r="BC7" s="317">
        <f t="shared" si="17"/>
        <v>1437</v>
      </c>
      <c r="BD7" s="316">
        <v>1149</v>
      </c>
      <c r="BE7" s="317">
        <v>1149</v>
      </c>
      <c r="BF7" s="316" t="s">
        <v>203</v>
      </c>
      <c r="BG7" s="317"/>
      <c r="BH7" s="316">
        <v>16091</v>
      </c>
      <c r="BI7" s="317">
        <f t="shared" si="36"/>
        <v>6034.125</v>
      </c>
      <c r="BJ7" s="316"/>
      <c r="BK7" s="317"/>
      <c r="BL7" s="309"/>
      <c r="BM7" s="319"/>
      <c r="BN7" s="328" t="s">
        <v>211</v>
      </c>
      <c r="BO7" s="329" t="s">
        <v>214</v>
      </c>
      <c r="BP7" s="316">
        <f t="shared" si="18"/>
        <v>730.5</v>
      </c>
      <c r="BQ7" s="325">
        <f t="shared" si="19"/>
        <v>779.2</v>
      </c>
      <c r="BR7" s="326">
        <f t="shared" si="37"/>
        <v>1266.2</v>
      </c>
      <c r="BS7" s="325">
        <v>1948</v>
      </c>
      <c r="BT7" s="326">
        <f t="shared" si="20"/>
        <v>2922</v>
      </c>
      <c r="BU7" s="325">
        <f t="shared" si="21"/>
        <v>3896</v>
      </c>
      <c r="BV7" s="326">
        <v>5456</v>
      </c>
      <c r="BW7" s="325">
        <f t="shared" si="38"/>
        <v>2046</v>
      </c>
      <c r="BX7" s="326">
        <f t="shared" si="22"/>
        <v>3896</v>
      </c>
      <c r="BY7" s="325">
        <f t="shared" si="23"/>
        <v>1461</v>
      </c>
      <c r="BZ7" s="326">
        <v>1169</v>
      </c>
      <c r="CA7" s="325">
        <v>1169</v>
      </c>
      <c r="CB7" s="326" t="s">
        <v>203</v>
      </c>
      <c r="CC7" s="325">
        <v>1364</v>
      </c>
      <c r="CD7" s="326">
        <v>16367</v>
      </c>
      <c r="CE7" s="325">
        <f t="shared" si="39"/>
        <v>6137.625</v>
      </c>
      <c r="CF7" s="326">
        <v>8183</v>
      </c>
      <c r="CG7" s="325">
        <f>CF7*0.375</f>
        <v>3068.625</v>
      </c>
      <c r="CH7" s="319"/>
    </row>
    <row r="8" spans="1:86" ht="12.75" x14ac:dyDescent="0.2">
      <c r="A8" s="323" t="s">
        <v>215</v>
      </c>
      <c r="B8" s="324" t="s">
        <v>216</v>
      </c>
      <c r="C8" s="316">
        <f t="shared" si="0"/>
        <v>3147.75</v>
      </c>
      <c r="D8" s="325">
        <f t="shared" si="1"/>
        <v>3357.6000000000004</v>
      </c>
      <c r="E8" s="326">
        <f t="shared" ref="E8:E9" si="40">F8*0.5</f>
        <v>4197</v>
      </c>
      <c r="F8" s="325">
        <v>8394</v>
      </c>
      <c r="G8" s="326">
        <f t="shared" si="2"/>
        <v>12591</v>
      </c>
      <c r="H8" s="325">
        <f t="shared" si="3"/>
        <v>16788</v>
      </c>
      <c r="I8" s="326" t="s">
        <v>203</v>
      </c>
      <c r="J8" s="325" t="s">
        <v>203</v>
      </c>
      <c r="K8" s="327"/>
      <c r="L8" s="326">
        <f t="shared" si="4"/>
        <v>16788</v>
      </c>
      <c r="M8" s="325">
        <f t="shared" si="5"/>
        <v>6295.5</v>
      </c>
      <c r="N8" s="326" t="s">
        <v>203</v>
      </c>
      <c r="O8" s="325" t="s">
        <v>203</v>
      </c>
      <c r="P8" s="326" t="s">
        <v>203</v>
      </c>
      <c r="Q8" s="325" t="s">
        <v>203</v>
      </c>
      <c r="R8" s="326" t="s">
        <v>203</v>
      </c>
      <c r="S8" s="325" t="s">
        <v>203</v>
      </c>
      <c r="T8" s="326" t="s">
        <v>203</v>
      </c>
      <c r="U8" s="325" t="s">
        <v>203</v>
      </c>
      <c r="V8" s="319"/>
      <c r="W8" s="328" t="s">
        <v>217</v>
      </c>
      <c r="X8" s="329" t="s">
        <v>216</v>
      </c>
      <c r="Y8" s="316">
        <f t="shared" si="6"/>
        <v>723</v>
      </c>
      <c r="Z8" s="325">
        <f t="shared" si="7"/>
        <v>771.2</v>
      </c>
      <c r="AA8" s="326">
        <f t="shared" ref="AA8:AA9" si="41">AB8*0.5</f>
        <v>964</v>
      </c>
      <c r="AB8" s="325">
        <v>1928</v>
      </c>
      <c r="AC8" s="326">
        <f t="shared" si="8"/>
        <v>2892</v>
      </c>
      <c r="AD8" s="325">
        <f t="shared" si="9"/>
        <v>3856</v>
      </c>
      <c r="AE8" s="326" t="s">
        <v>203</v>
      </c>
      <c r="AF8" s="325" t="s">
        <v>203</v>
      </c>
      <c r="AG8" s="326">
        <f t="shared" si="10"/>
        <v>3856</v>
      </c>
      <c r="AH8" s="325">
        <f>AG8*0.375</f>
        <v>1446</v>
      </c>
      <c r="AI8" s="326" t="s">
        <v>203</v>
      </c>
      <c r="AJ8" s="325" t="s">
        <v>203</v>
      </c>
      <c r="AK8" s="326" t="s">
        <v>203</v>
      </c>
      <c r="AL8" s="325" t="s">
        <v>203</v>
      </c>
      <c r="AM8" s="326" t="s">
        <v>203</v>
      </c>
      <c r="AN8" s="325" t="s">
        <v>203</v>
      </c>
      <c r="AO8" s="326" t="s">
        <v>203</v>
      </c>
      <c r="AP8" s="325" t="s">
        <v>203</v>
      </c>
      <c r="AQ8" s="322"/>
      <c r="AR8" s="328" t="s">
        <v>217</v>
      </c>
      <c r="AS8" s="324" t="s">
        <v>216</v>
      </c>
      <c r="AT8" s="316">
        <f t="shared" si="12"/>
        <v>740.25</v>
      </c>
      <c r="AU8" s="325">
        <f t="shared" si="13"/>
        <v>789.6</v>
      </c>
      <c r="AV8" s="326">
        <f>AW8*0.5</f>
        <v>987</v>
      </c>
      <c r="AW8" s="325">
        <v>1974</v>
      </c>
      <c r="AX8" s="326">
        <f t="shared" si="14"/>
        <v>2270.1</v>
      </c>
      <c r="AY8" s="325">
        <f t="shared" si="15"/>
        <v>3948</v>
      </c>
      <c r="AZ8" s="326" t="s">
        <v>203</v>
      </c>
      <c r="BA8" s="330" t="s">
        <v>203</v>
      </c>
      <c r="BB8" s="326">
        <f t="shared" si="16"/>
        <v>3948</v>
      </c>
      <c r="BC8" s="325">
        <f t="shared" si="17"/>
        <v>1480.5</v>
      </c>
      <c r="BD8" s="326" t="s">
        <v>203</v>
      </c>
      <c r="BE8" s="330" t="s">
        <v>203</v>
      </c>
      <c r="BF8" s="326" t="s">
        <v>203</v>
      </c>
      <c r="BG8" s="330" t="s">
        <v>203</v>
      </c>
      <c r="BH8" s="326" t="s">
        <v>203</v>
      </c>
      <c r="BI8" s="330" t="s">
        <v>203</v>
      </c>
      <c r="BJ8" s="326" t="s">
        <v>203</v>
      </c>
      <c r="BK8" s="330" t="s">
        <v>203</v>
      </c>
      <c r="BL8" s="309"/>
      <c r="BM8" s="319"/>
      <c r="BN8" s="328" t="s">
        <v>217</v>
      </c>
      <c r="BO8" s="329" t="s">
        <v>218</v>
      </c>
      <c r="BP8" s="316">
        <f t="shared" si="18"/>
        <v>675</v>
      </c>
      <c r="BQ8" s="325">
        <f t="shared" si="19"/>
        <v>720</v>
      </c>
      <c r="BR8" s="326">
        <f>BS8*0.5</f>
        <v>900</v>
      </c>
      <c r="BS8" s="325">
        <v>1800</v>
      </c>
      <c r="BT8" s="326">
        <f t="shared" si="20"/>
        <v>2700</v>
      </c>
      <c r="BU8" s="325">
        <f t="shared" si="21"/>
        <v>3600</v>
      </c>
      <c r="BV8" s="326" t="s">
        <v>203</v>
      </c>
      <c r="BW8" s="325" t="s">
        <v>203</v>
      </c>
      <c r="BX8" s="326">
        <f t="shared" si="22"/>
        <v>3600</v>
      </c>
      <c r="BY8" s="325">
        <f t="shared" si="23"/>
        <v>1350</v>
      </c>
      <c r="BZ8" s="326" t="s">
        <v>203</v>
      </c>
      <c r="CA8" s="325" t="s">
        <v>203</v>
      </c>
      <c r="CB8" s="326" t="s">
        <v>203</v>
      </c>
      <c r="CC8" s="325" t="s">
        <v>203</v>
      </c>
      <c r="CD8" s="326" t="s">
        <v>203</v>
      </c>
      <c r="CE8" s="325" t="s">
        <v>203</v>
      </c>
      <c r="CF8" s="326" t="s">
        <v>203</v>
      </c>
      <c r="CG8" s="325" t="s">
        <v>203</v>
      </c>
      <c r="CH8" s="319"/>
    </row>
    <row r="9" spans="1:86" ht="12.75" x14ac:dyDescent="0.2">
      <c r="A9" s="319" t="s">
        <v>219</v>
      </c>
      <c r="B9" s="324" t="s">
        <v>220</v>
      </c>
      <c r="C9" s="316">
        <f t="shared" si="0"/>
        <v>3017.25</v>
      </c>
      <c r="D9" s="325">
        <f t="shared" si="1"/>
        <v>3218.4</v>
      </c>
      <c r="E9" s="326">
        <f t="shared" si="40"/>
        <v>4023</v>
      </c>
      <c r="F9" s="325">
        <v>8046</v>
      </c>
      <c r="G9" s="326">
        <f t="shared" si="2"/>
        <v>12069</v>
      </c>
      <c r="H9" s="325">
        <f t="shared" si="3"/>
        <v>16092</v>
      </c>
      <c r="I9" s="326" t="s">
        <v>203</v>
      </c>
      <c r="J9" s="325" t="s">
        <v>203</v>
      </c>
      <c r="K9" s="327"/>
      <c r="L9" s="326">
        <f t="shared" si="4"/>
        <v>16092</v>
      </c>
      <c r="M9" s="325">
        <f t="shared" si="5"/>
        <v>6034.5</v>
      </c>
      <c r="N9" s="326" t="s">
        <v>203</v>
      </c>
      <c r="O9" s="325" t="s">
        <v>203</v>
      </c>
      <c r="P9" s="326" t="s">
        <v>203</v>
      </c>
      <c r="Q9" s="325" t="s">
        <v>203</v>
      </c>
      <c r="R9" s="326" t="s">
        <v>203</v>
      </c>
      <c r="S9" s="325" t="s">
        <v>203</v>
      </c>
      <c r="T9" s="326" t="s">
        <v>203</v>
      </c>
      <c r="U9" s="325" t="s">
        <v>203</v>
      </c>
      <c r="V9" s="319"/>
      <c r="W9" s="328" t="s">
        <v>219</v>
      </c>
      <c r="X9" s="329" t="s">
        <v>220</v>
      </c>
      <c r="Y9" s="316">
        <f t="shared" si="6"/>
        <v>778.875</v>
      </c>
      <c r="Z9" s="325">
        <f t="shared" si="7"/>
        <v>830.80000000000007</v>
      </c>
      <c r="AA9" s="326">
        <f t="shared" si="41"/>
        <v>1038.5</v>
      </c>
      <c r="AB9" s="325">
        <v>2077</v>
      </c>
      <c r="AC9" s="326">
        <f t="shared" si="8"/>
        <v>3115.5</v>
      </c>
      <c r="AD9" s="325">
        <f t="shared" si="9"/>
        <v>4154</v>
      </c>
      <c r="AE9" s="326" t="s">
        <v>203</v>
      </c>
      <c r="AF9" s="325" t="s">
        <v>203</v>
      </c>
      <c r="AG9" s="326">
        <f t="shared" si="10"/>
        <v>4154</v>
      </c>
      <c r="AH9" s="325">
        <f t="shared" ref="AH9:AH16" si="42">AG9*0.3</f>
        <v>1246.2</v>
      </c>
      <c r="AI9" s="326" t="s">
        <v>203</v>
      </c>
      <c r="AJ9" s="325" t="s">
        <v>203</v>
      </c>
      <c r="AK9" s="326" t="s">
        <v>203</v>
      </c>
      <c r="AL9" s="325" t="s">
        <v>203</v>
      </c>
      <c r="AM9" s="326" t="s">
        <v>203</v>
      </c>
      <c r="AN9" s="325" t="s">
        <v>203</v>
      </c>
      <c r="AO9" s="326" t="s">
        <v>203</v>
      </c>
      <c r="AP9" s="325" t="s">
        <v>203</v>
      </c>
      <c r="AQ9" s="322"/>
      <c r="AR9" s="328" t="s">
        <v>219</v>
      </c>
      <c r="AS9" s="324" t="s">
        <v>220</v>
      </c>
      <c r="AT9" s="316">
        <f t="shared" si="12"/>
        <v>825.375</v>
      </c>
      <c r="AU9" s="325">
        <f t="shared" si="13"/>
        <v>880.40000000000009</v>
      </c>
      <c r="AV9" s="326">
        <f t="shared" ref="AV9:AV18" si="43">AW9*0.65</f>
        <v>1430.65</v>
      </c>
      <c r="AW9" s="325">
        <v>2201</v>
      </c>
      <c r="AX9" s="326">
        <f t="shared" si="14"/>
        <v>2531.1499999999996</v>
      </c>
      <c r="AY9" s="325">
        <f t="shared" si="15"/>
        <v>4402</v>
      </c>
      <c r="AZ9" s="326" t="s">
        <v>203</v>
      </c>
      <c r="BA9" s="330" t="s">
        <v>203</v>
      </c>
      <c r="BB9" s="326">
        <f t="shared" si="16"/>
        <v>4402</v>
      </c>
      <c r="BC9" s="325">
        <f t="shared" si="17"/>
        <v>1650.75</v>
      </c>
      <c r="BD9" s="326" t="s">
        <v>203</v>
      </c>
      <c r="BE9" s="330" t="s">
        <v>203</v>
      </c>
      <c r="BF9" s="326" t="s">
        <v>203</v>
      </c>
      <c r="BG9" s="330" t="s">
        <v>203</v>
      </c>
      <c r="BH9" s="326" t="s">
        <v>203</v>
      </c>
      <c r="BI9" s="330" t="s">
        <v>203</v>
      </c>
      <c r="BJ9" s="326" t="s">
        <v>203</v>
      </c>
      <c r="BK9" s="330" t="s">
        <v>203</v>
      </c>
      <c r="BL9" s="309"/>
      <c r="BM9" s="319"/>
      <c r="BN9" s="328" t="s">
        <v>219</v>
      </c>
      <c r="BO9" s="329" t="s">
        <v>220</v>
      </c>
      <c r="BP9" s="316">
        <f t="shared" si="18"/>
        <v>623.625</v>
      </c>
      <c r="BQ9" s="325">
        <f t="shared" si="19"/>
        <v>665.2</v>
      </c>
      <c r="BR9" s="326">
        <f>BS9*0.65</f>
        <v>1080.95</v>
      </c>
      <c r="BS9" s="325">
        <v>1663</v>
      </c>
      <c r="BT9" s="326">
        <f t="shared" si="20"/>
        <v>2494.5</v>
      </c>
      <c r="BU9" s="325">
        <f t="shared" si="21"/>
        <v>3326</v>
      </c>
      <c r="BV9" s="326" t="s">
        <v>203</v>
      </c>
      <c r="BW9" s="325" t="s">
        <v>203</v>
      </c>
      <c r="BX9" s="326">
        <f t="shared" si="22"/>
        <v>3326</v>
      </c>
      <c r="BY9" s="325">
        <f t="shared" si="23"/>
        <v>1247.25</v>
      </c>
      <c r="BZ9" s="326" t="s">
        <v>203</v>
      </c>
      <c r="CA9" s="325" t="s">
        <v>203</v>
      </c>
      <c r="CB9" s="326" t="s">
        <v>203</v>
      </c>
      <c r="CC9" s="325" t="s">
        <v>203</v>
      </c>
      <c r="CD9" s="326" t="s">
        <v>203</v>
      </c>
      <c r="CE9" s="325" t="s">
        <v>203</v>
      </c>
      <c r="CF9" s="326" t="s">
        <v>203</v>
      </c>
      <c r="CG9" s="325" t="s">
        <v>203</v>
      </c>
      <c r="CH9" s="319"/>
    </row>
    <row r="10" spans="1:86" ht="12.75" x14ac:dyDescent="0.2">
      <c r="A10" s="314" t="s">
        <v>221</v>
      </c>
      <c r="B10" s="315" t="s">
        <v>222</v>
      </c>
      <c r="C10" s="316">
        <f t="shared" si="0"/>
        <v>5496</v>
      </c>
      <c r="D10" s="317">
        <f t="shared" si="1"/>
        <v>5862.4000000000005</v>
      </c>
      <c r="E10" s="316">
        <f t="shared" ref="E10:E19" si="44">F10*0.65</f>
        <v>9526.4</v>
      </c>
      <c r="F10" s="317">
        <v>14656</v>
      </c>
      <c r="G10" s="316">
        <f t="shared" si="2"/>
        <v>21984</v>
      </c>
      <c r="H10" s="317">
        <f t="shared" si="3"/>
        <v>29312</v>
      </c>
      <c r="I10" s="316">
        <v>41036</v>
      </c>
      <c r="J10" s="317">
        <f>I10*0.375</f>
        <v>15388.5</v>
      </c>
      <c r="K10" s="318"/>
      <c r="L10" s="316">
        <f t="shared" si="4"/>
        <v>29312</v>
      </c>
      <c r="M10" s="317">
        <f t="shared" si="5"/>
        <v>10992</v>
      </c>
      <c r="N10" s="316">
        <v>8793</v>
      </c>
      <c r="O10" s="317">
        <v>8793</v>
      </c>
      <c r="P10" s="316" t="s">
        <v>203</v>
      </c>
      <c r="Q10" s="317" t="s">
        <v>203</v>
      </c>
      <c r="R10" s="316">
        <v>123107</v>
      </c>
      <c r="S10" s="317">
        <f t="shared" ref="S10:S11" si="45">R10*0.375</f>
        <v>46165.125</v>
      </c>
      <c r="T10" s="316" t="s">
        <v>203</v>
      </c>
      <c r="U10" s="317" t="s">
        <v>203</v>
      </c>
      <c r="V10" s="319"/>
      <c r="W10" s="320" t="s">
        <v>223</v>
      </c>
      <c r="X10" s="321" t="s">
        <v>224</v>
      </c>
      <c r="Y10" s="316">
        <f t="shared" si="6"/>
        <v>1333.875</v>
      </c>
      <c r="Z10" s="317">
        <f t="shared" si="7"/>
        <v>1422.8000000000002</v>
      </c>
      <c r="AA10" s="316">
        <f t="shared" ref="AA10:AA19" si="46">AB10*0.65</f>
        <v>2312.0500000000002</v>
      </c>
      <c r="AB10" s="317">
        <v>3557</v>
      </c>
      <c r="AC10" s="316">
        <f t="shared" si="8"/>
        <v>5335.5</v>
      </c>
      <c r="AD10" s="317">
        <f t="shared" si="9"/>
        <v>7114</v>
      </c>
      <c r="AE10" s="316">
        <v>9960</v>
      </c>
      <c r="AF10" s="317">
        <f>AE10*0.375</f>
        <v>3735</v>
      </c>
      <c r="AG10" s="316">
        <f t="shared" si="10"/>
        <v>7114</v>
      </c>
      <c r="AH10" s="317">
        <f t="shared" si="42"/>
        <v>2134.1999999999998</v>
      </c>
      <c r="AI10" s="326">
        <v>2134</v>
      </c>
      <c r="AJ10" s="325">
        <v>2134</v>
      </c>
      <c r="AK10" s="326" t="s">
        <v>203</v>
      </c>
      <c r="AL10" s="325" t="s">
        <v>203</v>
      </c>
      <c r="AM10" s="326">
        <v>29881</v>
      </c>
      <c r="AN10" s="325">
        <f>AM10*0.375</f>
        <v>11205.375</v>
      </c>
      <c r="AO10" s="326" t="s">
        <v>203</v>
      </c>
      <c r="AP10" s="325" t="s">
        <v>203</v>
      </c>
      <c r="AQ10" s="322"/>
      <c r="AR10" s="320" t="s">
        <v>225</v>
      </c>
      <c r="AS10" s="315" t="s">
        <v>226</v>
      </c>
      <c r="AT10" s="316">
        <f t="shared" si="12"/>
        <v>1673.625</v>
      </c>
      <c r="AU10" s="317">
        <f t="shared" si="13"/>
        <v>1785.2</v>
      </c>
      <c r="AV10" s="316">
        <f t="shared" si="43"/>
        <v>2900.9500000000003</v>
      </c>
      <c r="AW10" s="317">
        <v>4463</v>
      </c>
      <c r="AX10" s="316">
        <f t="shared" si="14"/>
        <v>5132.45</v>
      </c>
      <c r="AY10" s="317">
        <f t="shared" si="15"/>
        <v>8926</v>
      </c>
      <c r="AZ10" s="316">
        <v>12496</v>
      </c>
      <c r="BA10" s="331">
        <f>AZ10*0.375</f>
        <v>4686</v>
      </c>
      <c r="BB10" s="316">
        <f t="shared" si="16"/>
        <v>8926</v>
      </c>
      <c r="BC10" s="317">
        <f t="shared" si="17"/>
        <v>3347.25</v>
      </c>
      <c r="BD10" s="316">
        <v>2678</v>
      </c>
      <c r="BE10" s="331">
        <v>2678</v>
      </c>
      <c r="BF10" s="316" t="s">
        <v>203</v>
      </c>
      <c r="BG10" s="331" t="s">
        <v>203</v>
      </c>
      <c r="BH10" s="316">
        <v>37489</v>
      </c>
      <c r="BI10" s="331">
        <f>BH10*0.375</f>
        <v>14058.375</v>
      </c>
      <c r="BJ10" s="316" t="s">
        <v>203</v>
      </c>
      <c r="BK10" s="331" t="s">
        <v>203</v>
      </c>
      <c r="BL10" s="309"/>
      <c r="BM10" s="319"/>
      <c r="BN10" s="320" t="s">
        <v>227</v>
      </c>
      <c r="BO10" s="321" t="s">
        <v>228</v>
      </c>
      <c r="BP10" s="316">
        <f t="shared" si="18"/>
        <v>1195.125</v>
      </c>
      <c r="BQ10" s="317">
        <f t="shared" si="19"/>
        <v>1274.8000000000002</v>
      </c>
      <c r="BR10" s="316">
        <f>BS10*0.5</f>
        <v>1593.5</v>
      </c>
      <c r="BS10" s="317">
        <v>3187</v>
      </c>
      <c r="BT10" s="316">
        <f t="shared" si="20"/>
        <v>4780.5</v>
      </c>
      <c r="BU10" s="317">
        <f t="shared" si="21"/>
        <v>6374</v>
      </c>
      <c r="BV10" s="316">
        <v>8923</v>
      </c>
      <c r="BW10" s="317">
        <f>BV10*0.375</f>
        <v>3346.125</v>
      </c>
      <c r="BX10" s="316">
        <f t="shared" si="22"/>
        <v>6374</v>
      </c>
      <c r="BY10" s="317">
        <f t="shared" si="23"/>
        <v>2390.25</v>
      </c>
      <c r="BZ10" s="316">
        <v>1912</v>
      </c>
      <c r="CA10" s="317">
        <v>1912</v>
      </c>
      <c r="CB10" s="316" t="s">
        <v>203</v>
      </c>
      <c r="CC10" s="317" t="s">
        <v>203</v>
      </c>
      <c r="CD10" s="316">
        <v>26769</v>
      </c>
      <c r="CE10" s="317">
        <f>CD10*0.375</f>
        <v>10038.375</v>
      </c>
      <c r="CF10" s="316" t="s">
        <v>203</v>
      </c>
      <c r="CG10" s="317" t="s">
        <v>203</v>
      </c>
      <c r="CH10" s="319"/>
    </row>
    <row r="11" spans="1:86" ht="12.75" x14ac:dyDescent="0.2">
      <c r="A11" s="314" t="s">
        <v>43</v>
      </c>
      <c r="B11" s="315" t="s">
        <v>44</v>
      </c>
      <c r="C11" s="316">
        <f t="shared" si="0"/>
        <v>7393.5</v>
      </c>
      <c r="D11" s="317">
        <f t="shared" si="1"/>
        <v>7886.4000000000005</v>
      </c>
      <c r="E11" s="316">
        <f t="shared" si="44"/>
        <v>12815.4</v>
      </c>
      <c r="F11" s="317">
        <v>19716</v>
      </c>
      <c r="G11" s="316">
        <f t="shared" si="2"/>
        <v>29574</v>
      </c>
      <c r="H11" s="317">
        <f t="shared" si="3"/>
        <v>39432</v>
      </c>
      <c r="I11" s="316" t="s">
        <v>203</v>
      </c>
      <c r="J11" s="317" t="s">
        <v>203</v>
      </c>
      <c r="K11" s="318"/>
      <c r="L11" s="316">
        <f t="shared" si="4"/>
        <v>39432</v>
      </c>
      <c r="M11" s="317">
        <f t="shared" si="5"/>
        <v>14787</v>
      </c>
      <c r="N11" s="316" t="s">
        <v>203</v>
      </c>
      <c r="O11" s="317" t="s">
        <v>203</v>
      </c>
      <c r="P11" s="316" t="s">
        <v>203</v>
      </c>
      <c r="Q11" s="317" t="s">
        <v>203</v>
      </c>
      <c r="R11" s="316">
        <v>287393</v>
      </c>
      <c r="S11" s="317">
        <f t="shared" si="45"/>
        <v>107772.375</v>
      </c>
      <c r="T11" s="316" t="s">
        <v>203</v>
      </c>
      <c r="U11" s="317" t="s">
        <v>203</v>
      </c>
      <c r="V11" s="319"/>
      <c r="W11" s="320" t="s">
        <v>43</v>
      </c>
      <c r="X11" s="315" t="s">
        <v>44</v>
      </c>
      <c r="Y11" s="316">
        <f t="shared" si="6"/>
        <v>2011.875</v>
      </c>
      <c r="Z11" s="317">
        <f t="shared" si="7"/>
        <v>2146</v>
      </c>
      <c r="AA11" s="316">
        <f t="shared" si="46"/>
        <v>3487.25</v>
      </c>
      <c r="AB11" s="317">
        <v>5365</v>
      </c>
      <c r="AC11" s="316">
        <f t="shared" si="8"/>
        <v>8047.5</v>
      </c>
      <c r="AD11" s="317">
        <f t="shared" si="9"/>
        <v>10730</v>
      </c>
      <c r="AE11" s="316" t="s">
        <v>203</v>
      </c>
      <c r="AF11" s="317" t="s">
        <v>203</v>
      </c>
      <c r="AG11" s="316">
        <f t="shared" si="10"/>
        <v>10730</v>
      </c>
      <c r="AH11" s="317">
        <f t="shared" si="42"/>
        <v>3219</v>
      </c>
      <c r="AI11" s="326" t="s">
        <v>203</v>
      </c>
      <c r="AJ11" s="325" t="s">
        <v>203</v>
      </c>
      <c r="AK11" s="326" t="s">
        <v>203</v>
      </c>
      <c r="AL11" s="325" t="s">
        <v>203</v>
      </c>
      <c r="AM11" s="326" t="s">
        <v>203</v>
      </c>
      <c r="AN11" s="325" t="s">
        <v>203</v>
      </c>
      <c r="AO11" s="326" t="s">
        <v>203</v>
      </c>
      <c r="AP11" s="325" t="s">
        <v>203</v>
      </c>
      <c r="AQ11" s="322"/>
      <c r="AR11" s="320" t="s">
        <v>43</v>
      </c>
      <c r="AS11" s="315" t="s">
        <v>44</v>
      </c>
      <c r="AT11" s="316">
        <f t="shared" si="12"/>
        <v>1849.875</v>
      </c>
      <c r="AU11" s="317">
        <f t="shared" si="13"/>
        <v>1973.2</v>
      </c>
      <c r="AV11" s="316">
        <f t="shared" si="43"/>
        <v>3206.4500000000003</v>
      </c>
      <c r="AW11" s="317">
        <v>4933</v>
      </c>
      <c r="AX11" s="316">
        <f t="shared" si="14"/>
        <v>5672.95</v>
      </c>
      <c r="AY11" s="317">
        <f t="shared" si="15"/>
        <v>9866</v>
      </c>
      <c r="AZ11" s="316" t="s">
        <v>203</v>
      </c>
      <c r="BA11" s="332" t="s">
        <v>203</v>
      </c>
      <c r="BB11" s="316">
        <f t="shared" si="16"/>
        <v>9866</v>
      </c>
      <c r="BC11" s="317">
        <f t="shared" si="17"/>
        <v>3699.75</v>
      </c>
      <c r="BD11" s="316" t="s">
        <v>203</v>
      </c>
      <c r="BE11" s="331" t="s">
        <v>203</v>
      </c>
      <c r="BF11" s="316" t="s">
        <v>203</v>
      </c>
      <c r="BG11" s="331" t="s">
        <v>203</v>
      </c>
      <c r="BH11" s="316" t="s">
        <v>203</v>
      </c>
      <c r="BI11" s="331" t="s">
        <v>203</v>
      </c>
      <c r="BJ11" s="316" t="s">
        <v>203</v>
      </c>
      <c r="BK11" s="331" t="s">
        <v>203</v>
      </c>
      <c r="BL11" s="309"/>
      <c r="BM11" s="319"/>
      <c r="BN11" s="328" t="s">
        <v>43</v>
      </c>
      <c r="BO11" s="329" t="s">
        <v>44</v>
      </c>
      <c r="BP11" s="316">
        <f t="shared" si="18"/>
        <v>1574.625</v>
      </c>
      <c r="BQ11" s="325">
        <f t="shared" si="19"/>
        <v>1679.6000000000001</v>
      </c>
      <c r="BR11" s="326">
        <f t="shared" ref="BR11:BR25" si="47">BS11*0.65</f>
        <v>2729.35</v>
      </c>
      <c r="BS11" s="325">
        <v>4199</v>
      </c>
      <c r="BT11" s="326">
        <f t="shared" si="20"/>
        <v>6298.5</v>
      </c>
      <c r="BU11" s="325">
        <f t="shared" si="21"/>
        <v>8398</v>
      </c>
      <c r="BV11" s="326" t="s">
        <v>203</v>
      </c>
      <c r="BW11" s="325" t="s">
        <v>203</v>
      </c>
      <c r="BX11" s="326">
        <f t="shared" si="22"/>
        <v>8398</v>
      </c>
      <c r="BY11" s="325">
        <f t="shared" si="23"/>
        <v>3149.25</v>
      </c>
      <c r="BZ11" s="326" t="s">
        <v>203</v>
      </c>
      <c r="CA11" s="325" t="s">
        <v>203</v>
      </c>
      <c r="CB11" s="326" t="s">
        <v>203</v>
      </c>
      <c r="CC11" s="325" t="s">
        <v>203</v>
      </c>
      <c r="CD11" s="326" t="s">
        <v>203</v>
      </c>
      <c r="CE11" s="325" t="s">
        <v>203</v>
      </c>
      <c r="CF11" s="326" t="s">
        <v>203</v>
      </c>
      <c r="CG11" s="325" t="s">
        <v>203</v>
      </c>
      <c r="CH11" s="319"/>
    </row>
    <row r="12" spans="1:86" ht="12.75" x14ac:dyDescent="0.2">
      <c r="A12" s="323" t="s">
        <v>229</v>
      </c>
      <c r="B12" s="324" t="s">
        <v>230</v>
      </c>
      <c r="C12" s="316">
        <f t="shared" si="0"/>
        <v>10516.875</v>
      </c>
      <c r="D12" s="325">
        <f t="shared" si="1"/>
        <v>11218</v>
      </c>
      <c r="E12" s="326">
        <f t="shared" si="44"/>
        <v>18229.25</v>
      </c>
      <c r="F12" s="325">
        <v>28045</v>
      </c>
      <c r="G12" s="326">
        <f t="shared" si="2"/>
        <v>42067.5</v>
      </c>
      <c r="H12" s="325">
        <f t="shared" si="3"/>
        <v>56090</v>
      </c>
      <c r="I12" s="326" t="s">
        <v>203</v>
      </c>
      <c r="J12" s="325" t="s">
        <v>203</v>
      </c>
      <c r="K12" s="327"/>
      <c r="L12" s="326">
        <f t="shared" si="4"/>
        <v>56090</v>
      </c>
      <c r="M12" s="325">
        <f t="shared" si="5"/>
        <v>21033.75</v>
      </c>
      <c r="N12" s="326" t="s">
        <v>203</v>
      </c>
      <c r="O12" s="325" t="s">
        <v>203</v>
      </c>
      <c r="P12" s="326" t="s">
        <v>203</v>
      </c>
      <c r="Q12" s="325" t="s">
        <v>203</v>
      </c>
      <c r="R12" s="326" t="s">
        <v>203</v>
      </c>
      <c r="S12" s="325" t="s">
        <v>203</v>
      </c>
      <c r="T12" s="326" t="s">
        <v>203</v>
      </c>
      <c r="U12" s="325" t="s">
        <v>203</v>
      </c>
      <c r="V12" s="319"/>
      <c r="W12" s="328" t="s">
        <v>229</v>
      </c>
      <c r="X12" s="324" t="s">
        <v>230</v>
      </c>
      <c r="Y12" s="316">
        <f t="shared" si="6"/>
        <v>2983.5</v>
      </c>
      <c r="Z12" s="325">
        <f t="shared" si="7"/>
        <v>3182.4</v>
      </c>
      <c r="AA12" s="326">
        <f t="shared" si="46"/>
        <v>5171.4000000000005</v>
      </c>
      <c r="AB12" s="325">
        <v>7956</v>
      </c>
      <c r="AC12" s="326">
        <f t="shared" si="8"/>
        <v>11934</v>
      </c>
      <c r="AD12" s="325">
        <f t="shared" si="9"/>
        <v>15912</v>
      </c>
      <c r="AE12" s="326" t="s">
        <v>203</v>
      </c>
      <c r="AF12" s="325" t="s">
        <v>203</v>
      </c>
      <c r="AG12" s="326">
        <f t="shared" si="10"/>
        <v>15912</v>
      </c>
      <c r="AH12" s="325">
        <f t="shared" si="42"/>
        <v>4773.5999999999995</v>
      </c>
      <c r="AI12" s="326" t="s">
        <v>203</v>
      </c>
      <c r="AJ12" s="325" t="s">
        <v>203</v>
      </c>
      <c r="AK12" s="326" t="s">
        <v>203</v>
      </c>
      <c r="AL12" s="325" t="s">
        <v>203</v>
      </c>
      <c r="AM12" s="326" t="s">
        <v>203</v>
      </c>
      <c r="AN12" s="325" t="s">
        <v>203</v>
      </c>
      <c r="AO12" s="326" t="s">
        <v>203</v>
      </c>
      <c r="AP12" s="325" t="s">
        <v>203</v>
      </c>
      <c r="AQ12" s="322"/>
      <c r="AR12" s="328" t="s">
        <v>231</v>
      </c>
      <c r="AS12" s="324" t="s">
        <v>230</v>
      </c>
      <c r="AT12" s="316">
        <f t="shared" si="12"/>
        <v>2231.25</v>
      </c>
      <c r="AU12" s="325">
        <f t="shared" si="13"/>
        <v>2380</v>
      </c>
      <c r="AV12" s="326">
        <f t="shared" si="43"/>
        <v>3867.5</v>
      </c>
      <c r="AW12" s="325">
        <v>5950</v>
      </c>
      <c r="AX12" s="326">
        <f t="shared" si="14"/>
        <v>6842.4999999999991</v>
      </c>
      <c r="AY12" s="325">
        <f t="shared" si="15"/>
        <v>11900</v>
      </c>
      <c r="AZ12" s="326" t="s">
        <v>203</v>
      </c>
      <c r="BA12" s="330" t="s">
        <v>203</v>
      </c>
      <c r="BB12" s="326">
        <f t="shared" si="16"/>
        <v>11900</v>
      </c>
      <c r="BC12" s="325">
        <f t="shared" si="17"/>
        <v>4462.5</v>
      </c>
      <c r="BD12" s="326" t="s">
        <v>203</v>
      </c>
      <c r="BE12" s="330" t="s">
        <v>203</v>
      </c>
      <c r="BF12" s="326" t="s">
        <v>203</v>
      </c>
      <c r="BG12" s="330" t="s">
        <v>203</v>
      </c>
      <c r="BH12" s="326" t="s">
        <v>203</v>
      </c>
      <c r="BI12" s="330" t="s">
        <v>203</v>
      </c>
      <c r="BJ12" s="326" t="s">
        <v>203</v>
      </c>
      <c r="BK12" s="330" t="s">
        <v>203</v>
      </c>
      <c r="BL12" s="309"/>
      <c r="BM12" s="319"/>
      <c r="BN12" s="328" t="s">
        <v>229</v>
      </c>
      <c r="BO12" s="329" t="s">
        <v>230</v>
      </c>
      <c r="BP12" s="316">
        <f t="shared" si="18"/>
        <v>2182.125</v>
      </c>
      <c r="BQ12" s="325">
        <f t="shared" si="19"/>
        <v>2327.6</v>
      </c>
      <c r="BR12" s="326">
        <f t="shared" si="47"/>
        <v>3782.35</v>
      </c>
      <c r="BS12" s="325">
        <v>5819</v>
      </c>
      <c r="BT12" s="326">
        <f t="shared" si="20"/>
        <v>8728.5</v>
      </c>
      <c r="BU12" s="325">
        <f t="shared" si="21"/>
        <v>11638</v>
      </c>
      <c r="BV12" s="326" t="s">
        <v>203</v>
      </c>
      <c r="BW12" s="325" t="s">
        <v>203</v>
      </c>
      <c r="BX12" s="326">
        <f t="shared" si="22"/>
        <v>11638</v>
      </c>
      <c r="BY12" s="325">
        <f t="shared" si="23"/>
        <v>4364.25</v>
      </c>
      <c r="BZ12" s="326" t="s">
        <v>203</v>
      </c>
      <c r="CA12" s="325" t="s">
        <v>203</v>
      </c>
      <c r="CB12" s="326" t="s">
        <v>203</v>
      </c>
      <c r="CC12" s="325" t="s">
        <v>203</v>
      </c>
      <c r="CD12" s="326" t="s">
        <v>203</v>
      </c>
      <c r="CE12" s="325" t="s">
        <v>203</v>
      </c>
      <c r="CF12" s="326" t="s">
        <v>203</v>
      </c>
      <c r="CG12" s="325" t="s">
        <v>203</v>
      </c>
      <c r="CH12" s="319"/>
    </row>
    <row r="13" spans="1:86" ht="12.75" x14ac:dyDescent="0.2">
      <c r="A13" s="323" t="s">
        <v>232</v>
      </c>
      <c r="B13" s="324" t="s">
        <v>233</v>
      </c>
      <c r="C13" s="316">
        <f t="shared" si="0"/>
        <v>11605.125</v>
      </c>
      <c r="D13" s="325">
        <f t="shared" si="1"/>
        <v>12378.800000000001</v>
      </c>
      <c r="E13" s="326">
        <f t="shared" si="44"/>
        <v>20115.55</v>
      </c>
      <c r="F13" s="325">
        <v>30947</v>
      </c>
      <c r="G13" s="326">
        <f t="shared" si="2"/>
        <v>46420.5</v>
      </c>
      <c r="H13" s="325">
        <f t="shared" si="3"/>
        <v>61894</v>
      </c>
      <c r="I13" s="326" t="s">
        <v>203</v>
      </c>
      <c r="J13" s="325" t="s">
        <v>203</v>
      </c>
      <c r="K13" s="327"/>
      <c r="L13" s="326">
        <f t="shared" si="4"/>
        <v>61894</v>
      </c>
      <c r="M13" s="325">
        <f t="shared" si="5"/>
        <v>23210.25</v>
      </c>
      <c r="N13" s="326" t="s">
        <v>203</v>
      </c>
      <c r="O13" s="325" t="s">
        <v>203</v>
      </c>
      <c r="P13" s="326" t="s">
        <v>203</v>
      </c>
      <c r="Q13" s="325" t="s">
        <v>203</v>
      </c>
      <c r="R13" s="326" t="s">
        <v>203</v>
      </c>
      <c r="S13" s="325" t="s">
        <v>203</v>
      </c>
      <c r="T13" s="326" t="s">
        <v>203</v>
      </c>
      <c r="U13" s="325" t="s">
        <v>203</v>
      </c>
      <c r="V13" s="319"/>
      <c r="W13" s="328" t="s">
        <v>234</v>
      </c>
      <c r="X13" s="329" t="s">
        <v>233</v>
      </c>
      <c r="Y13" s="316">
        <f t="shared" si="6"/>
        <v>3213.75</v>
      </c>
      <c r="Z13" s="325">
        <f t="shared" si="7"/>
        <v>3428</v>
      </c>
      <c r="AA13" s="326">
        <f t="shared" si="46"/>
        <v>5570.5</v>
      </c>
      <c r="AB13" s="325">
        <v>8570</v>
      </c>
      <c r="AC13" s="326">
        <f t="shared" si="8"/>
        <v>12855</v>
      </c>
      <c r="AD13" s="325">
        <f t="shared" si="9"/>
        <v>17140</v>
      </c>
      <c r="AE13" s="326" t="s">
        <v>203</v>
      </c>
      <c r="AF13" s="325" t="s">
        <v>203</v>
      </c>
      <c r="AG13" s="326">
        <f t="shared" si="10"/>
        <v>17140</v>
      </c>
      <c r="AH13" s="325">
        <f t="shared" si="42"/>
        <v>5142</v>
      </c>
      <c r="AI13" s="326" t="s">
        <v>203</v>
      </c>
      <c r="AJ13" s="325" t="s">
        <v>203</v>
      </c>
      <c r="AK13" s="326" t="s">
        <v>203</v>
      </c>
      <c r="AL13" s="325" t="s">
        <v>203</v>
      </c>
      <c r="AM13" s="326" t="s">
        <v>203</v>
      </c>
      <c r="AN13" s="325" t="s">
        <v>203</v>
      </c>
      <c r="AO13" s="326" t="s">
        <v>203</v>
      </c>
      <c r="AP13" s="325" t="s">
        <v>203</v>
      </c>
      <c r="AQ13" s="322"/>
      <c r="AR13" s="328" t="s">
        <v>234</v>
      </c>
      <c r="AS13" s="324" t="s">
        <v>233</v>
      </c>
      <c r="AT13" s="316">
        <f t="shared" si="12"/>
        <v>2551.5</v>
      </c>
      <c r="AU13" s="325">
        <f t="shared" si="13"/>
        <v>2721.6000000000004</v>
      </c>
      <c r="AV13" s="326">
        <f t="shared" si="43"/>
        <v>4422.6000000000004</v>
      </c>
      <c r="AW13" s="325">
        <v>6804</v>
      </c>
      <c r="AX13" s="326">
        <f t="shared" si="14"/>
        <v>7824.5999999999995</v>
      </c>
      <c r="AY13" s="325">
        <f t="shared" si="15"/>
        <v>13608</v>
      </c>
      <c r="AZ13" s="326" t="s">
        <v>203</v>
      </c>
      <c r="BA13" s="330" t="s">
        <v>203</v>
      </c>
      <c r="BB13" s="326">
        <f t="shared" si="16"/>
        <v>13608</v>
      </c>
      <c r="BC13" s="325">
        <f t="shared" si="17"/>
        <v>5103</v>
      </c>
      <c r="BD13" s="326" t="s">
        <v>203</v>
      </c>
      <c r="BE13" s="330" t="s">
        <v>203</v>
      </c>
      <c r="BF13" s="326" t="s">
        <v>203</v>
      </c>
      <c r="BG13" s="330" t="s">
        <v>203</v>
      </c>
      <c r="BH13" s="326" t="s">
        <v>203</v>
      </c>
      <c r="BI13" s="330" t="s">
        <v>203</v>
      </c>
      <c r="BJ13" s="326" t="s">
        <v>203</v>
      </c>
      <c r="BK13" s="330" t="s">
        <v>203</v>
      </c>
      <c r="BL13" s="309"/>
      <c r="BM13" s="319"/>
      <c r="BN13" s="328" t="s">
        <v>232</v>
      </c>
      <c r="BO13" s="329" t="s">
        <v>233</v>
      </c>
      <c r="BP13" s="316">
        <f t="shared" si="18"/>
        <v>2088</v>
      </c>
      <c r="BQ13" s="325">
        <f t="shared" si="19"/>
        <v>2227.2000000000003</v>
      </c>
      <c r="BR13" s="326">
        <f t="shared" si="47"/>
        <v>3619.2000000000003</v>
      </c>
      <c r="BS13" s="325">
        <v>5568</v>
      </c>
      <c r="BT13" s="326">
        <f t="shared" si="20"/>
        <v>8352</v>
      </c>
      <c r="BU13" s="325">
        <f t="shared" si="21"/>
        <v>11136</v>
      </c>
      <c r="BV13" s="326" t="s">
        <v>203</v>
      </c>
      <c r="BW13" s="325" t="s">
        <v>203</v>
      </c>
      <c r="BX13" s="326">
        <f t="shared" si="22"/>
        <v>11136</v>
      </c>
      <c r="BY13" s="325">
        <f t="shared" si="23"/>
        <v>4176</v>
      </c>
      <c r="BZ13" s="326" t="s">
        <v>203</v>
      </c>
      <c r="CA13" s="325" t="s">
        <v>203</v>
      </c>
      <c r="CB13" s="326" t="s">
        <v>203</v>
      </c>
      <c r="CC13" s="325" t="s">
        <v>203</v>
      </c>
      <c r="CD13" s="326" t="s">
        <v>203</v>
      </c>
      <c r="CE13" s="325" t="s">
        <v>203</v>
      </c>
      <c r="CF13" s="326" t="s">
        <v>203</v>
      </c>
      <c r="CG13" s="325" t="s">
        <v>203</v>
      </c>
      <c r="CH13" s="319"/>
    </row>
    <row r="14" spans="1:86" ht="12.75" x14ac:dyDescent="0.2">
      <c r="A14" s="323" t="s">
        <v>235</v>
      </c>
      <c r="B14" s="324" t="s">
        <v>236</v>
      </c>
      <c r="C14" s="316">
        <f t="shared" si="0"/>
        <v>8700.75</v>
      </c>
      <c r="D14" s="325">
        <f t="shared" si="1"/>
        <v>9280.8000000000011</v>
      </c>
      <c r="E14" s="326">
        <f t="shared" si="44"/>
        <v>15081.300000000001</v>
      </c>
      <c r="F14" s="325">
        <v>23202</v>
      </c>
      <c r="G14" s="326">
        <f t="shared" si="2"/>
        <v>34803</v>
      </c>
      <c r="H14" s="325">
        <f t="shared" si="3"/>
        <v>46404</v>
      </c>
      <c r="I14" s="326" t="s">
        <v>203</v>
      </c>
      <c r="J14" s="325" t="s">
        <v>203</v>
      </c>
      <c r="K14" s="327"/>
      <c r="L14" s="326">
        <f t="shared" si="4"/>
        <v>46404</v>
      </c>
      <c r="M14" s="325">
        <f t="shared" si="5"/>
        <v>17401.5</v>
      </c>
      <c r="N14" s="326" t="s">
        <v>203</v>
      </c>
      <c r="O14" s="325" t="s">
        <v>203</v>
      </c>
      <c r="P14" s="326" t="s">
        <v>203</v>
      </c>
      <c r="Q14" s="325" t="s">
        <v>203</v>
      </c>
      <c r="R14" s="326" t="s">
        <v>203</v>
      </c>
      <c r="S14" s="325" t="s">
        <v>203</v>
      </c>
      <c r="T14" s="326" t="s">
        <v>203</v>
      </c>
      <c r="U14" s="325" t="s">
        <v>203</v>
      </c>
      <c r="V14" s="319"/>
      <c r="W14" s="328" t="s">
        <v>235</v>
      </c>
      <c r="X14" s="329" t="s">
        <v>236</v>
      </c>
      <c r="Y14" s="316">
        <f t="shared" si="6"/>
        <v>2339.25</v>
      </c>
      <c r="Z14" s="325">
        <f t="shared" si="7"/>
        <v>2495.2000000000003</v>
      </c>
      <c r="AA14" s="326">
        <f t="shared" si="46"/>
        <v>4054.7000000000003</v>
      </c>
      <c r="AB14" s="325">
        <v>6238</v>
      </c>
      <c r="AC14" s="326">
        <f t="shared" si="8"/>
        <v>9357</v>
      </c>
      <c r="AD14" s="325">
        <f t="shared" si="9"/>
        <v>12476</v>
      </c>
      <c r="AE14" s="326" t="s">
        <v>203</v>
      </c>
      <c r="AF14" s="325" t="s">
        <v>203</v>
      </c>
      <c r="AG14" s="326">
        <f t="shared" si="10"/>
        <v>12476</v>
      </c>
      <c r="AH14" s="325">
        <f t="shared" si="42"/>
        <v>3742.7999999999997</v>
      </c>
      <c r="AI14" s="326" t="s">
        <v>203</v>
      </c>
      <c r="AJ14" s="325" t="s">
        <v>203</v>
      </c>
      <c r="AK14" s="326" t="s">
        <v>203</v>
      </c>
      <c r="AL14" s="325" t="s">
        <v>203</v>
      </c>
      <c r="AM14" s="326" t="s">
        <v>203</v>
      </c>
      <c r="AN14" s="325" t="s">
        <v>203</v>
      </c>
      <c r="AO14" s="326" t="s">
        <v>203</v>
      </c>
      <c r="AP14" s="325" t="s">
        <v>203</v>
      </c>
      <c r="AQ14" s="322"/>
      <c r="AR14" s="328" t="s">
        <v>235</v>
      </c>
      <c r="AS14" s="324" t="s">
        <v>236</v>
      </c>
      <c r="AT14" s="316">
        <f t="shared" si="12"/>
        <v>1950</v>
      </c>
      <c r="AU14" s="325">
        <f t="shared" si="13"/>
        <v>2080</v>
      </c>
      <c r="AV14" s="326">
        <f t="shared" si="43"/>
        <v>3380</v>
      </c>
      <c r="AW14" s="325">
        <v>5200</v>
      </c>
      <c r="AX14" s="326">
        <f t="shared" si="14"/>
        <v>5979.9999999999991</v>
      </c>
      <c r="AY14" s="325"/>
      <c r="AZ14" s="326" t="s">
        <v>203</v>
      </c>
      <c r="BA14" s="330" t="s">
        <v>203</v>
      </c>
      <c r="BB14" s="326"/>
      <c r="BC14" s="325"/>
      <c r="BD14" s="326" t="s">
        <v>203</v>
      </c>
      <c r="BE14" s="330" t="s">
        <v>203</v>
      </c>
      <c r="BF14" s="326" t="s">
        <v>203</v>
      </c>
      <c r="BG14" s="330" t="s">
        <v>203</v>
      </c>
      <c r="BH14" s="326" t="s">
        <v>203</v>
      </c>
      <c r="BI14" s="330" t="s">
        <v>203</v>
      </c>
      <c r="BJ14" s="326" t="s">
        <v>203</v>
      </c>
      <c r="BK14" s="330" t="s">
        <v>203</v>
      </c>
      <c r="BL14" s="309"/>
      <c r="BM14" s="319"/>
      <c r="BN14" s="328" t="s">
        <v>237</v>
      </c>
      <c r="BO14" s="329" t="s">
        <v>238</v>
      </c>
      <c r="BP14" s="316">
        <f t="shared" si="18"/>
        <v>1430.25</v>
      </c>
      <c r="BQ14" s="325">
        <f t="shared" si="19"/>
        <v>1525.6000000000001</v>
      </c>
      <c r="BR14" s="326">
        <f t="shared" si="47"/>
        <v>2479.1</v>
      </c>
      <c r="BS14" s="325">
        <v>3814</v>
      </c>
      <c r="BT14" s="326">
        <f t="shared" si="20"/>
        <v>5721</v>
      </c>
      <c r="BU14" s="325">
        <f t="shared" si="21"/>
        <v>7628</v>
      </c>
      <c r="BV14" s="326" t="s">
        <v>203</v>
      </c>
      <c r="BW14" s="325" t="s">
        <v>203</v>
      </c>
      <c r="BX14" s="326">
        <f t="shared" si="22"/>
        <v>7628</v>
      </c>
      <c r="BY14" s="325">
        <f t="shared" si="23"/>
        <v>2860.5</v>
      </c>
      <c r="BZ14" s="326" t="s">
        <v>203</v>
      </c>
      <c r="CA14" s="325" t="s">
        <v>203</v>
      </c>
      <c r="CB14" s="326" t="s">
        <v>203</v>
      </c>
      <c r="CC14" s="325" t="s">
        <v>203</v>
      </c>
      <c r="CD14" s="326" t="s">
        <v>203</v>
      </c>
      <c r="CE14" s="325" t="s">
        <v>203</v>
      </c>
      <c r="CF14" s="326" t="s">
        <v>203</v>
      </c>
      <c r="CG14" s="325" t="s">
        <v>203</v>
      </c>
      <c r="CH14" s="319"/>
    </row>
    <row r="15" spans="1:86" ht="12.75" x14ac:dyDescent="0.2">
      <c r="A15" s="323" t="s">
        <v>237</v>
      </c>
      <c r="B15" s="324" t="s">
        <v>238</v>
      </c>
      <c r="C15" s="316">
        <f t="shared" si="0"/>
        <v>6316.125</v>
      </c>
      <c r="D15" s="325">
        <f t="shared" si="1"/>
        <v>6737.2000000000007</v>
      </c>
      <c r="E15" s="326">
        <f t="shared" si="44"/>
        <v>10947.95</v>
      </c>
      <c r="F15" s="325">
        <v>16843</v>
      </c>
      <c r="G15" s="326">
        <f t="shared" si="2"/>
        <v>25264.5</v>
      </c>
      <c r="H15" s="325">
        <f t="shared" si="3"/>
        <v>33686</v>
      </c>
      <c r="I15" s="326" t="s">
        <v>203</v>
      </c>
      <c r="J15" s="325" t="s">
        <v>203</v>
      </c>
      <c r="K15" s="327"/>
      <c r="L15" s="326">
        <f t="shared" si="4"/>
        <v>33686</v>
      </c>
      <c r="M15" s="325">
        <f t="shared" si="5"/>
        <v>12632.25</v>
      </c>
      <c r="N15" s="326" t="s">
        <v>203</v>
      </c>
      <c r="O15" s="325" t="s">
        <v>203</v>
      </c>
      <c r="P15" s="326" t="s">
        <v>203</v>
      </c>
      <c r="Q15" s="325" t="s">
        <v>203</v>
      </c>
      <c r="R15" s="326" t="s">
        <v>203</v>
      </c>
      <c r="S15" s="325" t="s">
        <v>203</v>
      </c>
      <c r="T15" s="326" t="s">
        <v>203</v>
      </c>
      <c r="U15" s="325" t="s">
        <v>203</v>
      </c>
      <c r="V15" s="319"/>
      <c r="W15" s="328" t="s">
        <v>237</v>
      </c>
      <c r="X15" s="329" t="s">
        <v>238</v>
      </c>
      <c r="Y15" s="316">
        <f t="shared" si="6"/>
        <v>1719</v>
      </c>
      <c r="Z15" s="325">
        <f t="shared" si="7"/>
        <v>1833.6000000000001</v>
      </c>
      <c r="AA15" s="326">
        <f t="shared" si="46"/>
        <v>2979.6</v>
      </c>
      <c r="AB15" s="325">
        <v>4584</v>
      </c>
      <c r="AC15" s="326">
        <f t="shared" si="8"/>
        <v>6876</v>
      </c>
      <c r="AD15" s="325">
        <f t="shared" si="9"/>
        <v>9168</v>
      </c>
      <c r="AE15" s="326" t="s">
        <v>203</v>
      </c>
      <c r="AF15" s="325" t="s">
        <v>203</v>
      </c>
      <c r="AG15" s="326">
        <f t="shared" si="10"/>
        <v>9168</v>
      </c>
      <c r="AH15" s="325">
        <f t="shared" si="42"/>
        <v>2750.4</v>
      </c>
      <c r="AI15" s="326" t="s">
        <v>203</v>
      </c>
      <c r="AJ15" s="325" t="s">
        <v>203</v>
      </c>
      <c r="AK15" s="326" t="s">
        <v>203</v>
      </c>
      <c r="AL15" s="325" t="s">
        <v>203</v>
      </c>
      <c r="AM15" s="326" t="s">
        <v>203</v>
      </c>
      <c r="AN15" s="325" t="s">
        <v>203</v>
      </c>
      <c r="AO15" s="326" t="s">
        <v>203</v>
      </c>
      <c r="AP15" s="325" t="s">
        <v>203</v>
      </c>
      <c r="AQ15" s="322"/>
      <c r="AR15" s="328" t="s">
        <v>237</v>
      </c>
      <c r="AS15" s="329" t="s">
        <v>238</v>
      </c>
      <c r="AT15" s="316">
        <f t="shared" si="12"/>
        <v>1299.75</v>
      </c>
      <c r="AU15" s="325">
        <f t="shared" si="13"/>
        <v>1386.4</v>
      </c>
      <c r="AV15" s="326">
        <f t="shared" si="43"/>
        <v>2252.9</v>
      </c>
      <c r="AW15" s="325">
        <v>3466</v>
      </c>
      <c r="AX15" s="326">
        <f t="shared" si="14"/>
        <v>3985.8999999999996</v>
      </c>
      <c r="AY15" s="325"/>
      <c r="AZ15" s="326" t="s">
        <v>203</v>
      </c>
      <c r="BA15" s="330" t="s">
        <v>203</v>
      </c>
      <c r="BB15" s="326"/>
      <c r="BC15" s="325"/>
      <c r="BD15" s="326" t="s">
        <v>203</v>
      </c>
      <c r="BE15" s="330" t="s">
        <v>203</v>
      </c>
      <c r="BF15" s="326" t="s">
        <v>203</v>
      </c>
      <c r="BG15" s="330" t="s">
        <v>203</v>
      </c>
      <c r="BH15" s="326" t="s">
        <v>203</v>
      </c>
      <c r="BI15" s="330" t="s">
        <v>203</v>
      </c>
      <c r="BJ15" s="326" t="s">
        <v>203</v>
      </c>
      <c r="BK15" s="330" t="s">
        <v>203</v>
      </c>
      <c r="BL15" s="309"/>
      <c r="BM15" s="319"/>
      <c r="BN15" s="328" t="s">
        <v>239</v>
      </c>
      <c r="BO15" s="329" t="s">
        <v>240</v>
      </c>
      <c r="BP15" s="316">
        <f t="shared" si="18"/>
        <v>974.25</v>
      </c>
      <c r="BQ15" s="325">
        <f t="shared" si="19"/>
        <v>1039.2</v>
      </c>
      <c r="BR15" s="326">
        <f t="shared" si="47"/>
        <v>1688.7</v>
      </c>
      <c r="BS15" s="325">
        <v>2598</v>
      </c>
      <c r="BT15" s="326">
        <f t="shared" si="20"/>
        <v>3897</v>
      </c>
      <c r="BU15" s="325">
        <f t="shared" si="21"/>
        <v>5196</v>
      </c>
      <c r="BV15" s="326" t="s">
        <v>203</v>
      </c>
      <c r="BW15" s="325" t="s">
        <v>203</v>
      </c>
      <c r="BX15" s="326">
        <f t="shared" si="22"/>
        <v>5196</v>
      </c>
      <c r="BY15" s="325">
        <f t="shared" si="23"/>
        <v>1948.5</v>
      </c>
      <c r="BZ15" s="326" t="s">
        <v>203</v>
      </c>
      <c r="CA15" s="325" t="s">
        <v>203</v>
      </c>
      <c r="CB15" s="326" t="s">
        <v>203</v>
      </c>
      <c r="CC15" s="325" t="s">
        <v>203</v>
      </c>
      <c r="CD15" s="326" t="s">
        <v>203</v>
      </c>
      <c r="CE15" s="325" t="s">
        <v>203</v>
      </c>
      <c r="CF15" s="326" t="s">
        <v>203</v>
      </c>
      <c r="CG15" s="325" t="s">
        <v>203</v>
      </c>
      <c r="CH15" s="319"/>
    </row>
    <row r="16" spans="1:86" ht="12.75" x14ac:dyDescent="0.2">
      <c r="A16" s="323" t="s">
        <v>239</v>
      </c>
      <c r="B16" s="324" t="s">
        <v>240</v>
      </c>
      <c r="C16" s="316">
        <f t="shared" si="0"/>
        <v>5482.875</v>
      </c>
      <c r="D16" s="325">
        <f t="shared" si="1"/>
        <v>5848.4000000000005</v>
      </c>
      <c r="E16" s="326">
        <f t="shared" si="44"/>
        <v>9503.65</v>
      </c>
      <c r="F16" s="325">
        <v>14621</v>
      </c>
      <c r="G16" s="326">
        <f t="shared" si="2"/>
        <v>21931.5</v>
      </c>
      <c r="H16" s="325">
        <f t="shared" si="3"/>
        <v>29242</v>
      </c>
      <c r="I16" s="326" t="s">
        <v>203</v>
      </c>
      <c r="J16" s="325" t="s">
        <v>203</v>
      </c>
      <c r="K16" s="327"/>
      <c r="L16" s="326">
        <f t="shared" si="4"/>
        <v>29242</v>
      </c>
      <c r="M16" s="325">
        <f t="shared" si="5"/>
        <v>10965.75</v>
      </c>
      <c r="N16" s="326" t="s">
        <v>203</v>
      </c>
      <c r="O16" s="325" t="s">
        <v>203</v>
      </c>
      <c r="P16" s="326" t="s">
        <v>203</v>
      </c>
      <c r="Q16" s="325" t="s">
        <v>203</v>
      </c>
      <c r="R16" s="326" t="s">
        <v>203</v>
      </c>
      <c r="S16" s="325" t="s">
        <v>203</v>
      </c>
      <c r="T16" s="326" t="s">
        <v>203</v>
      </c>
      <c r="U16" s="325" t="s">
        <v>203</v>
      </c>
      <c r="V16" s="319"/>
      <c r="W16" s="328" t="s">
        <v>239</v>
      </c>
      <c r="X16" s="329" t="s">
        <v>240</v>
      </c>
      <c r="Y16" s="316">
        <f t="shared" si="6"/>
        <v>1489.5</v>
      </c>
      <c r="Z16" s="325">
        <f t="shared" si="7"/>
        <v>1588.8000000000002</v>
      </c>
      <c r="AA16" s="326">
        <f t="shared" si="46"/>
        <v>2581.8000000000002</v>
      </c>
      <c r="AB16" s="325">
        <v>3972</v>
      </c>
      <c r="AC16" s="326">
        <f t="shared" si="8"/>
        <v>5958</v>
      </c>
      <c r="AD16" s="325">
        <f t="shared" si="9"/>
        <v>7944</v>
      </c>
      <c r="AE16" s="326" t="s">
        <v>203</v>
      </c>
      <c r="AF16" s="325" t="s">
        <v>203</v>
      </c>
      <c r="AG16" s="326">
        <f t="shared" si="10"/>
        <v>7944</v>
      </c>
      <c r="AH16" s="325">
        <f t="shared" si="42"/>
        <v>2383.1999999999998</v>
      </c>
      <c r="AI16" s="326" t="s">
        <v>203</v>
      </c>
      <c r="AJ16" s="325" t="s">
        <v>203</v>
      </c>
      <c r="AK16" s="326" t="s">
        <v>203</v>
      </c>
      <c r="AL16" s="325" t="s">
        <v>203</v>
      </c>
      <c r="AM16" s="326" t="s">
        <v>203</v>
      </c>
      <c r="AN16" s="325" t="s">
        <v>203</v>
      </c>
      <c r="AO16" s="326" t="s">
        <v>203</v>
      </c>
      <c r="AP16" s="325" t="s">
        <v>203</v>
      </c>
      <c r="AQ16" s="322"/>
      <c r="AR16" s="328" t="s">
        <v>239</v>
      </c>
      <c r="AS16" s="329" t="s">
        <v>240</v>
      </c>
      <c r="AT16" s="316">
        <f t="shared" si="12"/>
        <v>1117.875</v>
      </c>
      <c r="AU16" s="325">
        <f t="shared" si="13"/>
        <v>1192.4000000000001</v>
      </c>
      <c r="AV16" s="326">
        <f t="shared" si="43"/>
        <v>1937.65</v>
      </c>
      <c r="AW16" s="325">
        <v>2981</v>
      </c>
      <c r="AX16" s="326">
        <f t="shared" si="14"/>
        <v>3428.1499999999996</v>
      </c>
      <c r="AY16" s="325"/>
      <c r="AZ16" s="326" t="s">
        <v>203</v>
      </c>
      <c r="BA16" s="330" t="s">
        <v>203</v>
      </c>
      <c r="BB16" s="326"/>
      <c r="BC16" s="325"/>
      <c r="BD16" s="326" t="s">
        <v>203</v>
      </c>
      <c r="BE16" s="330" t="s">
        <v>203</v>
      </c>
      <c r="BF16" s="326" t="s">
        <v>203</v>
      </c>
      <c r="BG16" s="330" t="s">
        <v>203</v>
      </c>
      <c r="BH16" s="326" t="s">
        <v>203</v>
      </c>
      <c r="BI16" s="330" t="s">
        <v>203</v>
      </c>
      <c r="BJ16" s="326" t="s">
        <v>203</v>
      </c>
      <c r="BK16" s="330" t="s">
        <v>203</v>
      </c>
      <c r="BL16" s="309"/>
      <c r="BM16" s="319"/>
      <c r="BN16" s="328" t="s">
        <v>235</v>
      </c>
      <c r="BO16" s="329" t="s">
        <v>236</v>
      </c>
      <c r="BP16" s="316">
        <f t="shared" si="18"/>
        <v>1519.875</v>
      </c>
      <c r="BQ16" s="325">
        <f t="shared" si="19"/>
        <v>1621.2</v>
      </c>
      <c r="BR16" s="326">
        <f t="shared" si="47"/>
        <v>2634.4500000000003</v>
      </c>
      <c r="BS16" s="325">
        <v>4053</v>
      </c>
      <c r="BT16" s="326">
        <f t="shared" si="20"/>
        <v>6079.5</v>
      </c>
      <c r="BU16" s="325">
        <f t="shared" si="21"/>
        <v>8106</v>
      </c>
      <c r="BV16" s="326" t="s">
        <v>203</v>
      </c>
      <c r="BW16" s="325" t="s">
        <v>203</v>
      </c>
      <c r="BX16" s="326">
        <f t="shared" si="22"/>
        <v>8106</v>
      </c>
      <c r="BY16" s="325">
        <f t="shared" si="23"/>
        <v>3039.75</v>
      </c>
      <c r="BZ16" s="326" t="s">
        <v>203</v>
      </c>
      <c r="CA16" s="325" t="s">
        <v>203</v>
      </c>
      <c r="CB16" s="326" t="s">
        <v>203</v>
      </c>
      <c r="CC16" s="325" t="s">
        <v>203</v>
      </c>
      <c r="CD16" s="326" t="s">
        <v>203</v>
      </c>
      <c r="CE16" s="325" t="s">
        <v>203</v>
      </c>
      <c r="CF16" s="326" t="s">
        <v>203</v>
      </c>
      <c r="CG16" s="325" t="s">
        <v>203</v>
      </c>
      <c r="CH16" s="319"/>
    </row>
    <row r="17" spans="1:86" ht="12.75" x14ac:dyDescent="0.2">
      <c r="A17" s="323" t="s">
        <v>241</v>
      </c>
      <c r="B17" s="324" t="s">
        <v>242</v>
      </c>
      <c r="C17" s="316">
        <f t="shared" si="0"/>
        <v>0</v>
      </c>
      <c r="D17" s="325">
        <f t="shared" si="1"/>
        <v>0</v>
      </c>
      <c r="E17" s="326">
        <f t="shared" si="44"/>
        <v>0</v>
      </c>
      <c r="F17" s="325">
        <v>0</v>
      </c>
      <c r="G17" s="326">
        <f t="shared" si="2"/>
        <v>0</v>
      </c>
      <c r="H17" s="325">
        <f t="shared" si="3"/>
        <v>0</v>
      </c>
      <c r="I17" s="326" t="s">
        <v>203</v>
      </c>
      <c r="J17" s="325" t="s">
        <v>203</v>
      </c>
      <c r="K17" s="327"/>
      <c r="L17" s="326">
        <f t="shared" si="4"/>
        <v>0</v>
      </c>
      <c r="M17" s="325">
        <f t="shared" si="5"/>
        <v>0</v>
      </c>
      <c r="N17" s="326" t="s">
        <v>203</v>
      </c>
      <c r="O17" s="325" t="s">
        <v>203</v>
      </c>
      <c r="P17" s="326" t="s">
        <v>203</v>
      </c>
      <c r="Q17" s="325" t="s">
        <v>203</v>
      </c>
      <c r="R17" s="326" t="s">
        <v>203</v>
      </c>
      <c r="S17" s="325" t="s">
        <v>203</v>
      </c>
      <c r="T17" s="326" t="s">
        <v>203</v>
      </c>
      <c r="U17" s="325" t="s">
        <v>203</v>
      </c>
      <c r="V17" s="319"/>
      <c r="W17" s="328" t="s">
        <v>241</v>
      </c>
      <c r="X17" s="329" t="s">
        <v>242</v>
      </c>
      <c r="Y17" s="316">
        <f t="shared" si="6"/>
        <v>0</v>
      </c>
      <c r="Z17" s="325">
        <f t="shared" si="7"/>
        <v>0</v>
      </c>
      <c r="AA17" s="326">
        <f t="shared" si="46"/>
        <v>0</v>
      </c>
      <c r="AB17" s="325">
        <v>0</v>
      </c>
      <c r="AC17" s="326">
        <f t="shared" si="8"/>
        <v>0</v>
      </c>
      <c r="AD17" s="325">
        <f t="shared" si="9"/>
        <v>0</v>
      </c>
      <c r="AE17" s="326" t="s">
        <v>203</v>
      </c>
      <c r="AF17" s="325" t="s">
        <v>203</v>
      </c>
      <c r="AG17" s="326" t="s">
        <v>203</v>
      </c>
      <c r="AH17" s="325" t="s">
        <v>203</v>
      </c>
      <c r="AI17" s="326" t="s">
        <v>203</v>
      </c>
      <c r="AJ17" s="325" t="s">
        <v>203</v>
      </c>
      <c r="AK17" s="326" t="s">
        <v>203</v>
      </c>
      <c r="AL17" s="325" t="s">
        <v>203</v>
      </c>
      <c r="AM17" s="326" t="s">
        <v>203</v>
      </c>
      <c r="AN17" s="325" t="s">
        <v>203</v>
      </c>
      <c r="AO17" s="326" t="s">
        <v>203</v>
      </c>
      <c r="AP17" s="325" t="s">
        <v>203</v>
      </c>
      <c r="AQ17" s="322"/>
      <c r="AR17" s="328" t="s">
        <v>241</v>
      </c>
      <c r="AS17" s="324" t="s">
        <v>242</v>
      </c>
      <c r="AT17" s="316">
        <f t="shared" si="12"/>
        <v>0</v>
      </c>
      <c r="AU17" s="325">
        <f t="shared" si="13"/>
        <v>0</v>
      </c>
      <c r="AV17" s="326">
        <f t="shared" si="43"/>
        <v>0</v>
      </c>
      <c r="AW17" s="325">
        <v>0</v>
      </c>
      <c r="AX17" s="326">
        <f t="shared" si="14"/>
        <v>0</v>
      </c>
      <c r="AY17" s="325">
        <f t="shared" ref="AY17:AY51" si="48">AW17*2</f>
        <v>0</v>
      </c>
      <c r="AZ17" s="326" t="s">
        <v>203</v>
      </c>
      <c r="BA17" s="330" t="s">
        <v>203</v>
      </c>
      <c r="BB17" s="326">
        <f t="shared" ref="BB17:BB28" si="49">AY17</f>
        <v>0</v>
      </c>
      <c r="BC17" s="325">
        <f t="shared" ref="BC17:BC47" si="50">BB17*0.375</f>
        <v>0</v>
      </c>
      <c r="BD17" s="326" t="s">
        <v>203</v>
      </c>
      <c r="BE17" s="330" t="s">
        <v>203</v>
      </c>
      <c r="BF17" s="326" t="s">
        <v>203</v>
      </c>
      <c r="BG17" s="330" t="s">
        <v>203</v>
      </c>
      <c r="BH17" s="326" t="s">
        <v>203</v>
      </c>
      <c r="BI17" s="330" t="s">
        <v>203</v>
      </c>
      <c r="BJ17" s="326" t="s">
        <v>203</v>
      </c>
      <c r="BK17" s="330" t="s">
        <v>203</v>
      </c>
      <c r="BL17" s="309"/>
      <c r="BM17" s="319"/>
      <c r="BN17" s="328" t="s">
        <v>241</v>
      </c>
      <c r="BO17" s="329" t="s">
        <v>242</v>
      </c>
      <c r="BP17" s="316">
        <f t="shared" si="18"/>
        <v>0</v>
      </c>
      <c r="BQ17" s="325">
        <f t="shared" si="19"/>
        <v>0</v>
      </c>
      <c r="BR17" s="326">
        <f t="shared" si="47"/>
        <v>0</v>
      </c>
      <c r="BS17" s="325">
        <v>0</v>
      </c>
      <c r="BT17" s="326">
        <f t="shared" si="20"/>
        <v>0</v>
      </c>
      <c r="BU17" s="325">
        <f t="shared" si="21"/>
        <v>0</v>
      </c>
      <c r="BV17" s="326" t="s">
        <v>203</v>
      </c>
      <c r="BW17" s="325" t="s">
        <v>203</v>
      </c>
      <c r="BX17" s="326">
        <f t="shared" si="22"/>
        <v>0</v>
      </c>
      <c r="BY17" s="325">
        <f t="shared" si="23"/>
        <v>0</v>
      </c>
      <c r="BZ17" s="326" t="s">
        <v>203</v>
      </c>
      <c r="CA17" s="325" t="s">
        <v>203</v>
      </c>
      <c r="CB17" s="326" t="s">
        <v>203</v>
      </c>
      <c r="CC17" s="325" t="s">
        <v>203</v>
      </c>
      <c r="CD17" s="326" t="s">
        <v>203</v>
      </c>
      <c r="CE17" s="325" t="s">
        <v>203</v>
      </c>
      <c r="CF17" s="326" t="s">
        <v>203</v>
      </c>
      <c r="CG17" s="325" t="s">
        <v>203</v>
      </c>
      <c r="CH17" s="319"/>
    </row>
    <row r="18" spans="1:86" ht="12.75" x14ac:dyDescent="0.2">
      <c r="A18" s="323" t="s">
        <v>243</v>
      </c>
      <c r="B18" s="324" t="s">
        <v>244</v>
      </c>
      <c r="C18" s="316">
        <f t="shared" si="0"/>
        <v>0</v>
      </c>
      <c r="D18" s="325">
        <f t="shared" si="1"/>
        <v>0</v>
      </c>
      <c r="E18" s="326">
        <f t="shared" si="44"/>
        <v>0</v>
      </c>
      <c r="F18" s="325">
        <v>0</v>
      </c>
      <c r="G18" s="326">
        <f t="shared" si="2"/>
        <v>0</v>
      </c>
      <c r="H18" s="325">
        <f t="shared" si="3"/>
        <v>0</v>
      </c>
      <c r="I18" s="326" t="s">
        <v>203</v>
      </c>
      <c r="J18" s="325" t="s">
        <v>203</v>
      </c>
      <c r="K18" s="327"/>
      <c r="L18" s="326">
        <f t="shared" si="4"/>
        <v>0</v>
      </c>
      <c r="M18" s="325">
        <f t="shared" si="5"/>
        <v>0</v>
      </c>
      <c r="N18" s="326" t="s">
        <v>203</v>
      </c>
      <c r="O18" s="325" t="s">
        <v>203</v>
      </c>
      <c r="P18" s="326" t="s">
        <v>203</v>
      </c>
      <c r="Q18" s="325" t="s">
        <v>203</v>
      </c>
      <c r="R18" s="326" t="s">
        <v>203</v>
      </c>
      <c r="S18" s="325" t="s">
        <v>203</v>
      </c>
      <c r="T18" s="326" t="s">
        <v>203</v>
      </c>
      <c r="U18" s="325" t="s">
        <v>203</v>
      </c>
      <c r="V18" s="319"/>
      <c r="W18" s="328" t="s">
        <v>243</v>
      </c>
      <c r="X18" s="329" t="s">
        <v>244</v>
      </c>
      <c r="Y18" s="316">
        <f t="shared" si="6"/>
        <v>0</v>
      </c>
      <c r="Z18" s="325">
        <f t="shared" si="7"/>
        <v>0</v>
      </c>
      <c r="AA18" s="326">
        <f t="shared" si="46"/>
        <v>0</v>
      </c>
      <c r="AB18" s="325">
        <v>0</v>
      </c>
      <c r="AC18" s="326">
        <f t="shared" si="8"/>
        <v>0</v>
      </c>
      <c r="AD18" s="325">
        <f t="shared" si="9"/>
        <v>0</v>
      </c>
      <c r="AE18" s="326" t="s">
        <v>203</v>
      </c>
      <c r="AF18" s="325" t="s">
        <v>203</v>
      </c>
      <c r="AG18" s="326" t="s">
        <v>203</v>
      </c>
      <c r="AH18" s="325" t="s">
        <v>203</v>
      </c>
      <c r="AI18" s="326" t="s">
        <v>203</v>
      </c>
      <c r="AJ18" s="325" t="s">
        <v>203</v>
      </c>
      <c r="AK18" s="326" t="s">
        <v>203</v>
      </c>
      <c r="AL18" s="325" t="s">
        <v>203</v>
      </c>
      <c r="AM18" s="326" t="s">
        <v>203</v>
      </c>
      <c r="AN18" s="325" t="s">
        <v>203</v>
      </c>
      <c r="AO18" s="326" t="s">
        <v>203</v>
      </c>
      <c r="AP18" s="325" t="s">
        <v>203</v>
      </c>
      <c r="AQ18" s="322"/>
      <c r="AR18" s="328" t="s">
        <v>243</v>
      </c>
      <c r="AS18" s="324" t="s">
        <v>244</v>
      </c>
      <c r="AT18" s="316">
        <f t="shared" si="12"/>
        <v>0</v>
      </c>
      <c r="AU18" s="325">
        <f t="shared" si="13"/>
        <v>0</v>
      </c>
      <c r="AV18" s="326">
        <f t="shared" si="43"/>
        <v>0</v>
      </c>
      <c r="AW18" s="325">
        <v>0</v>
      </c>
      <c r="AX18" s="326">
        <f t="shared" si="14"/>
        <v>0</v>
      </c>
      <c r="AY18" s="325">
        <f t="shared" si="48"/>
        <v>0</v>
      </c>
      <c r="AZ18" s="326" t="s">
        <v>203</v>
      </c>
      <c r="BA18" s="330" t="s">
        <v>203</v>
      </c>
      <c r="BB18" s="326">
        <f t="shared" si="49"/>
        <v>0</v>
      </c>
      <c r="BC18" s="325">
        <f t="shared" si="50"/>
        <v>0</v>
      </c>
      <c r="BD18" s="326" t="s">
        <v>203</v>
      </c>
      <c r="BE18" s="330" t="s">
        <v>203</v>
      </c>
      <c r="BF18" s="326" t="s">
        <v>203</v>
      </c>
      <c r="BG18" s="330" t="s">
        <v>203</v>
      </c>
      <c r="BH18" s="326" t="s">
        <v>203</v>
      </c>
      <c r="BI18" s="330" t="s">
        <v>203</v>
      </c>
      <c r="BJ18" s="326" t="s">
        <v>203</v>
      </c>
      <c r="BK18" s="330" t="s">
        <v>203</v>
      </c>
      <c r="BL18" s="309"/>
      <c r="BM18" s="319"/>
      <c r="BN18" s="328" t="s">
        <v>243</v>
      </c>
      <c r="BO18" s="329" t="s">
        <v>244</v>
      </c>
      <c r="BP18" s="316">
        <f t="shared" si="18"/>
        <v>0</v>
      </c>
      <c r="BQ18" s="325">
        <f t="shared" si="19"/>
        <v>0</v>
      </c>
      <c r="BR18" s="326">
        <f t="shared" si="47"/>
        <v>0</v>
      </c>
      <c r="BS18" s="325">
        <v>0</v>
      </c>
      <c r="BT18" s="326">
        <f t="shared" si="20"/>
        <v>0</v>
      </c>
      <c r="BU18" s="325">
        <f t="shared" si="21"/>
        <v>0</v>
      </c>
      <c r="BV18" s="326" t="s">
        <v>203</v>
      </c>
      <c r="BW18" s="325" t="s">
        <v>203</v>
      </c>
      <c r="BX18" s="326">
        <f t="shared" si="22"/>
        <v>0</v>
      </c>
      <c r="BY18" s="325">
        <f t="shared" si="23"/>
        <v>0</v>
      </c>
      <c r="BZ18" s="326" t="s">
        <v>203</v>
      </c>
      <c r="CA18" s="325" t="s">
        <v>203</v>
      </c>
      <c r="CB18" s="326" t="s">
        <v>203</v>
      </c>
      <c r="CC18" s="325" t="s">
        <v>203</v>
      </c>
      <c r="CD18" s="326" t="s">
        <v>203</v>
      </c>
      <c r="CE18" s="325" t="s">
        <v>203</v>
      </c>
      <c r="CF18" s="326" t="s">
        <v>203</v>
      </c>
      <c r="CG18" s="325" t="s">
        <v>203</v>
      </c>
      <c r="CH18" s="319"/>
    </row>
    <row r="19" spans="1:86" ht="12.75" x14ac:dyDescent="0.2">
      <c r="A19" s="323" t="s">
        <v>245</v>
      </c>
      <c r="B19" s="324" t="s">
        <v>246</v>
      </c>
      <c r="C19" s="316">
        <f t="shared" si="0"/>
        <v>9089.625</v>
      </c>
      <c r="D19" s="325">
        <f t="shared" si="1"/>
        <v>9695.6</v>
      </c>
      <c r="E19" s="326">
        <f t="shared" si="44"/>
        <v>15755.35</v>
      </c>
      <c r="F19" s="325">
        <v>24239</v>
      </c>
      <c r="G19" s="326">
        <f t="shared" si="2"/>
        <v>36358.5</v>
      </c>
      <c r="H19" s="325">
        <f t="shared" si="3"/>
        <v>48478</v>
      </c>
      <c r="I19" s="326" t="s">
        <v>203</v>
      </c>
      <c r="J19" s="325" t="s">
        <v>203</v>
      </c>
      <c r="K19" s="327"/>
      <c r="L19" s="326">
        <f t="shared" si="4"/>
        <v>48478</v>
      </c>
      <c r="M19" s="325">
        <f t="shared" si="5"/>
        <v>18179.25</v>
      </c>
      <c r="N19" s="326" t="s">
        <v>203</v>
      </c>
      <c r="O19" s="325" t="s">
        <v>203</v>
      </c>
      <c r="P19" s="326" t="s">
        <v>203</v>
      </c>
      <c r="Q19" s="325" t="s">
        <v>203</v>
      </c>
      <c r="R19" s="326" t="s">
        <v>203</v>
      </c>
      <c r="S19" s="325" t="s">
        <v>203</v>
      </c>
      <c r="T19" s="326" t="s">
        <v>203</v>
      </c>
      <c r="U19" s="325" t="s">
        <v>203</v>
      </c>
      <c r="V19" s="319"/>
      <c r="W19" s="328" t="s">
        <v>245</v>
      </c>
      <c r="X19" s="329" t="s">
        <v>246</v>
      </c>
      <c r="Y19" s="316">
        <f t="shared" si="6"/>
        <v>0</v>
      </c>
      <c r="Z19" s="325">
        <f t="shared" si="7"/>
        <v>0</v>
      </c>
      <c r="AA19" s="326">
        <f t="shared" si="46"/>
        <v>0</v>
      </c>
      <c r="AB19" s="325">
        <v>0</v>
      </c>
      <c r="AC19" s="326">
        <f t="shared" si="8"/>
        <v>0</v>
      </c>
      <c r="AD19" s="325">
        <f t="shared" si="9"/>
        <v>0</v>
      </c>
      <c r="AE19" s="326" t="s">
        <v>203</v>
      </c>
      <c r="AF19" s="325" t="s">
        <v>203</v>
      </c>
      <c r="AG19" s="326">
        <f t="shared" ref="AG19:AG40" si="51">AB19*2</f>
        <v>0</v>
      </c>
      <c r="AH19" s="325">
        <f t="shared" ref="AH19:AH28" si="52">AG19*0.3</f>
        <v>0</v>
      </c>
      <c r="AI19" s="326" t="s">
        <v>203</v>
      </c>
      <c r="AJ19" s="325" t="s">
        <v>203</v>
      </c>
      <c r="AK19" s="326" t="s">
        <v>203</v>
      </c>
      <c r="AL19" s="325" t="s">
        <v>203</v>
      </c>
      <c r="AM19" s="326" t="s">
        <v>203</v>
      </c>
      <c r="AN19" s="325" t="s">
        <v>203</v>
      </c>
      <c r="AO19" s="326" t="s">
        <v>203</v>
      </c>
      <c r="AP19" s="325" t="s">
        <v>203</v>
      </c>
      <c r="AQ19" s="322"/>
      <c r="AR19" s="328" t="s">
        <v>245</v>
      </c>
      <c r="AS19" s="324" t="s">
        <v>246</v>
      </c>
      <c r="AT19" s="316">
        <f t="shared" si="12"/>
        <v>0</v>
      </c>
      <c r="AU19" s="325">
        <f t="shared" si="13"/>
        <v>0</v>
      </c>
      <c r="AV19" s="326">
        <f t="shared" ref="AV19:AV20" si="53">AW19*0.5</f>
        <v>0</v>
      </c>
      <c r="AW19" s="325">
        <v>0</v>
      </c>
      <c r="AX19" s="326">
        <f t="shared" si="14"/>
        <v>0</v>
      </c>
      <c r="AY19" s="325">
        <f t="shared" si="48"/>
        <v>0</v>
      </c>
      <c r="AZ19" s="326" t="s">
        <v>203</v>
      </c>
      <c r="BA19" s="330" t="s">
        <v>203</v>
      </c>
      <c r="BB19" s="326">
        <f t="shared" si="49"/>
        <v>0</v>
      </c>
      <c r="BC19" s="325">
        <f t="shared" si="50"/>
        <v>0</v>
      </c>
      <c r="BD19" s="326" t="s">
        <v>203</v>
      </c>
      <c r="BE19" s="330" t="s">
        <v>203</v>
      </c>
      <c r="BF19" s="326" t="s">
        <v>203</v>
      </c>
      <c r="BG19" s="330" t="s">
        <v>203</v>
      </c>
      <c r="BH19" s="326" t="s">
        <v>203</v>
      </c>
      <c r="BI19" s="330" t="s">
        <v>203</v>
      </c>
      <c r="BJ19" s="326" t="s">
        <v>203</v>
      </c>
      <c r="BK19" s="330" t="s">
        <v>203</v>
      </c>
      <c r="BL19" s="309"/>
      <c r="BM19" s="319"/>
      <c r="BN19" s="328" t="s">
        <v>245</v>
      </c>
      <c r="BO19" s="329" t="s">
        <v>246</v>
      </c>
      <c r="BP19" s="316">
        <f t="shared" si="18"/>
        <v>0</v>
      </c>
      <c r="BQ19" s="325">
        <f t="shared" si="19"/>
        <v>0</v>
      </c>
      <c r="BR19" s="326">
        <f t="shared" si="47"/>
        <v>0</v>
      </c>
      <c r="BS19" s="325">
        <v>0</v>
      </c>
      <c r="BT19" s="326">
        <f t="shared" si="20"/>
        <v>0</v>
      </c>
      <c r="BU19" s="325">
        <f t="shared" si="21"/>
        <v>0</v>
      </c>
      <c r="BV19" s="326" t="s">
        <v>203</v>
      </c>
      <c r="BW19" s="325" t="s">
        <v>203</v>
      </c>
      <c r="BX19" s="326">
        <f t="shared" si="22"/>
        <v>0</v>
      </c>
      <c r="BY19" s="325">
        <f t="shared" si="23"/>
        <v>0</v>
      </c>
      <c r="BZ19" s="326" t="s">
        <v>203</v>
      </c>
      <c r="CA19" s="325" t="s">
        <v>203</v>
      </c>
      <c r="CB19" s="326" t="s">
        <v>203</v>
      </c>
      <c r="CC19" s="325" t="s">
        <v>203</v>
      </c>
      <c r="CD19" s="326" t="s">
        <v>203</v>
      </c>
      <c r="CE19" s="325" t="s">
        <v>203</v>
      </c>
      <c r="CF19" s="326" t="s">
        <v>203</v>
      </c>
      <c r="CG19" s="325" t="s">
        <v>203</v>
      </c>
      <c r="CH19" s="319"/>
    </row>
    <row r="20" spans="1:86" ht="12.75" x14ac:dyDescent="0.2">
      <c r="A20" s="323" t="s">
        <v>247</v>
      </c>
      <c r="B20" s="324" t="s">
        <v>248</v>
      </c>
      <c r="C20" s="316">
        <f t="shared" si="0"/>
        <v>5482.875</v>
      </c>
      <c r="D20" s="325">
        <f t="shared" si="1"/>
        <v>5848.4000000000005</v>
      </c>
      <c r="E20" s="326">
        <f t="shared" ref="E20:E27" si="54">F20*0.5</f>
        <v>7310.5</v>
      </c>
      <c r="F20" s="325">
        <v>14621</v>
      </c>
      <c r="G20" s="326">
        <f t="shared" si="2"/>
        <v>21931.5</v>
      </c>
      <c r="H20" s="325">
        <f t="shared" si="3"/>
        <v>29242</v>
      </c>
      <c r="I20" s="326" t="s">
        <v>203</v>
      </c>
      <c r="J20" s="325" t="s">
        <v>203</v>
      </c>
      <c r="K20" s="327"/>
      <c r="L20" s="326">
        <f t="shared" si="4"/>
        <v>29242</v>
      </c>
      <c r="M20" s="325">
        <f t="shared" si="5"/>
        <v>10965.75</v>
      </c>
      <c r="N20" s="326" t="s">
        <v>203</v>
      </c>
      <c r="O20" s="325" t="s">
        <v>203</v>
      </c>
      <c r="P20" s="326" t="s">
        <v>203</v>
      </c>
      <c r="Q20" s="325" t="s">
        <v>203</v>
      </c>
      <c r="R20" s="326" t="s">
        <v>203</v>
      </c>
      <c r="S20" s="325" t="s">
        <v>203</v>
      </c>
      <c r="T20" s="326" t="s">
        <v>203</v>
      </c>
      <c r="U20" s="325" t="s">
        <v>203</v>
      </c>
      <c r="V20" s="319"/>
      <c r="W20" s="328" t="s">
        <v>247</v>
      </c>
      <c r="X20" s="329" t="s">
        <v>248</v>
      </c>
      <c r="Y20" s="316">
        <f t="shared" si="6"/>
        <v>1489.5</v>
      </c>
      <c r="Z20" s="325">
        <f t="shared" si="7"/>
        <v>1588.8000000000002</v>
      </c>
      <c r="AA20" s="326">
        <f t="shared" ref="AA20:AA27" si="55">AB20*0.5</f>
        <v>1986</v>
      </c>
      <c r="AB20" s="325">
        <v>3972</v>
      </c>
      <c r="AC20" s="326">
        <f t="shared" si="8"/>
        <v>5958</v>
      </c>
      <c r="AD20" s="325">
        <f t="shared" si="9"/>
        <v>7944</v>
      </c>
      <c r="AE20" s="326" t="s">
        <v>203</v>
      </c>
      <c r="AF20" s="325" t="s">
        <v>203</v>
      </c>
      <c r="AG20" s="326">
        <f t="shared" si="51"/>
        <v>7944</v>
      </c>
      <c r="AH20" s="325">
        <f t="shared" si="52"/>
        <v>2383.1999999999998</v>
      </c>
      <c r="AI20" s="326" t="s">
        <v>203</v>
      </c>
      <c r="AJ20" s="325" t="s">
        <v>203</v>
      </c>
      <c r="AK20" s="326" t="s">
        <v>203</v>
      </c>
      <c r="AL20" s="325" t="s">
        <v>203</v>
      </c>
      <c r="AM20" s="326" t="s">
        <v>203</v>
      </c>
      <c r="AN20" s="325" t="s">
        <v>203</v>
      </c>
      <c r="AO20" s="326" t="s">
        <v>203</v>
      </c>
      <c r="AP20" s="325" t="s">
        <v>203</v>
      </c>
      <c r="AQ20" s="322"/>
      <c r="AR20" s="328" t="s">
        <v>247</v>
      </c>
      <c r="AS20" s="324" t="s">
        <v>248</v>
      </c>
      <c r="AT20" s="316">
        <f t="shared" si="12"/>
        <v>1117.875</v>
      </c>
      <c r="AU20" s="325">
        <f t="shared" si="13"/>
        <v>1192.4000000000001</v>
      </c>
      <c r="AV20" s="326">
        <f t="shared" si="53"/>
        <v>1490.5</v>
      </c>
      <c r="AW20" s="325">
        <v>2981</v>
      </c>
      <c r="AX20" s="326">
        <f t="shared" si="14"/>
        <v>3428.1499999999996</v>
      </c>
      <c r="AY20" s="325">
        <f t="shared" si="48"/>
        <v>5962</v>
      </c>
      <c r="AZ20" s="326" t="s">
        <v>203</v>
      </c>
      <c r="BA20" s="330" t="s">
        <v>203</v>
      </c>
      <c r="BB20" s="326">
        <f t="shared" si="49"/>
        <v>5962</v>
      </c>
      <c r="BC20" s="325">
        <f t="shared" si="50"/>
        <v>2235.75</v>
      </c>
      <c r="BD20" s="326" t="s">
        <v>203</v>
      </c>
      <c r="BE20" s="330" t="s">
        <v>203</v>
      </c>
      <c r="BF20" s="326" t="s">
        <v>203</v>
      </c>
      <c r="BG20" s="330" t="s">
        <v>203</v>
      </c>
      <c r="BH20" s="326" t="s">
        <v>203</v>
      </c>
      <c r="BI20" s="330" t="s">
        <v>203</v>
      </c>
      <c r="BJ20" s="326" t="s">
        <v>203</v>
      </c>
      <c r="BK20" s="330" t="s">
        <v>203</v>
      </c>
      <c r="BL20" s="309"/>
      <c r="BM20" s="319"/>
      <c r="BN20" s="328" t="s">
        <v>247</v>
      </c>
      <c r="BO20" s="329" t="s">
        <v>248</v>
      </c>
      <c r="BP20" s="316">
        <f t="shared" si="18"/>
        <v>974.25</v>
      </c>
      <c r="BQ20" s="325">
        <f t="shared" si="19"/>
        <v>1039.2</v>
      </c>
      <c r="BR20" s="326">
        <f t="shared" si="47"/>
        <v>1688.7</v>
      </c>
      <c r="BS20" s="325">
        <v>2598</v>
      </c>
      <c r="BT20" s="326">
        <f t="shared" si="20"/>
        <v>3897</v>
      </c>
      <c r="BU20" s="325">
        <f t="shared" si="21"/>
        <v>5196</v>
      </c>
      <c r="BV20" s="326" t="s">
        <v>203</v>
      </c>
      <c r="BW20" s="325" t="s">
        <v>203</v>
      </c>
      <c r="BX20" s="326">
        <f t="shared" si="22"/>
        <v>5196</v>
      </c>
      <c r="BY20" s="325">
        <f t="shared" si="23"/>
        <v>1948.5</v>
      </c>
      <c r="BZ20" s="326" t="s">
        <v>203</v>
      </c>
      <c r="CA20" s="325" t="s">
        <v>203</v>
      </c>
      <c r="CB20" s="326" t="s">
        <v>203</v>
      </c>
      <c r="CC20" s="325" t="s">
        <v>203</v>
      </c>
      <c r="CD20" s="326" t="s">
        <v>203</v>
      </c>
      <c r="CE20" s="325" t="s">
        <v>203</v>
      </c>
      <c r="CF20" s="326" t="s">
        <v>203</v>
      </c>
      <c r="CG20" s="325" t="s">
        <v>203</v>
      </c>
      <c r="CH20" s="319"/>
    </row>
    <row r="21" spans="1:86" ht="12.75" x14ac:dyDescent="0.2">
      <c r="A21" s="323" t="s">
        <v>249</v>
      </c>
      <c r="B21" s="324" t="s">
        <v>250</v>
      </c>
      <c r="C21" s="316">
        <f t="shared" si="0"/>
        <v>5482.875</v>
      </c>
      <c r="D21" s="325">
        <f t="shared" si="1"/>
        <v>5848.4000000000005</v>
      </c>
      <c r="E21" s="326">
        <f t="shared" si="54"/>
        <v>7310.5</v>
      </c>
      <c r="F21" s="325">
        <v>14621</v>
      </c>
      <c r="G21" s="326">
        <f t="shared" si="2"/>
        <v>21931.5</v>
      </c>
      <c r="H21" s="325">
        <f t="shared" si="3"/>
        <v>29242</v>
      </c>
      <c r="I21" s="326" t="s">
        <v>203</v>
      </c>
      <c r="J21" s="325"/>
      <c r="K21" s="327"/>
      <c r="L21" s="326">
        <f t="shared" si="4"/>
        <v>29242</v>
      </c>
      <c r="M21" s="325">
        <f t="shared" si="5"/>
        <v>10965.75</v>
      </c>
      <c r="N21" s="326" t="s">
        <v>203</v>
      </c>
      <c r="O21" s="325" t="s">
        <v>203</v>
      </c>
      <c r="P21" s="326" t="s">
        <v>203</v>
      </c>
      <c r="Q21" s="325" t="s">
        <v>203</v>
      </c>
      <c r="R21" s="326" t="s">
        <v>203</v>
      </c>
      <c r="S21" s="325" t="s">
        <v>203</v>
      </c>
      <c r="T21" s="326" t="s">
        <v>203</v>
      </c>
      <c r="U21" s="325" t="s">
        <v>203</v>
      </c>
      <c r="V21" s="319"/>
      <c r="W21" s="328" t="s">
        <v>251</v>
      </c>
      <c r="X21" s="324" t="s">
        <v>252</v>
      </c>
      <c r="Y21" s="316">
        <f t="shared" si="6"/>
        <v>1104.375</v>
      </c>
      <c r="Z21" s="325">
        <f t="shared" si="7"/>
        <v>1178</v>
      </c>
      <c r="AA21" s="326">
        <f t="shared" si="55"/>
        <v>1472.5</v>
      </c>
      <c r="AB21" s="325">
        <v>2945</v>
      </c>
      <c r="AC21" s="326">
        <f t="shared" si="8"/>
        <v>4417.5</v>
      </c>
      <c r="AD21" s="325">
        <f t="shared" si="9"/>
        <v>5890</v>
      </c>
      <c r="AE21" s="326" t="s">
        <v>203</v>
      </c>
      <c r="AF21" s="325" t="s">
        <v>203</v>
      </c>
      <c r="AG21" s="326">
        <f t="shared" si="51"/>
        <v>5890</v>
      </c>
      <c r="AH21" s="325">
        <f t="shared" si="52"/>
        <v>1767</v>
      </c>
      <c r="AI21" s="326" t="s">
        <v>203</v>
      </c>
      <c r="AJ21" s="325" t="s">
        <v>203</v>
      </c>
      <c r="AK21" s="326" t="s">
        <v>203</v>
      </c>
      <c r="AL21" s="325" t="s">
        <v>203</v>
      </c>
      <c r="AM21" s="326" t="s">
        <v>203</v>
      </c>
      <c r="AN21" s="325" t="s">
        <v>203</v>
      </c>
      <c r="AO21" s="326" t="s">
        <v>203</v>
      </c>
      <c r="AP21" s="325" t="s">
        <v>203</v>
      </c>
      <c r="AQ21" s="322"/>
      <c r="AR21" s="328" t="s">
        <v>251</v>
      </c>
      <c r="AS21" s="324" t="s">
        <v>252</v>
      </c>
      <c r="AT21" s="316">
        <f t="shared" si="12"/>
        <v>835.125</v>
      </c>
      <c r="AU21" s="325">
        <f t="shared" si="13"/>
        <v>890.80000000000007</v>
      </c>
      <c r="AV21" s="326">
        <f t="shared" ref="AV21:AV25" si="56">AW21*0.65</f>
        <v>1447.55</v>
      </c>
      <c r="AW21" s="325">
        <v>2227</v>
      </c>
      <c r="AX21" s="326">
        <f t="shared" si="14"/>
        <v>2561.0499999999997</v>
      </c>
      <c r="AY21" s="325">
        <f t="shared" si="48"/>
        <v>4454</v>
      </c>
      <c r="AZ21" s="326" t="s">
        <v>203</v>
      </c>
      <c r="BA21" s="330" t="s">
        <v>203</v>
      </c>
      <c r="BB21" s="326">
        <f t="shared" si="49"/>
        <v>4454</v>
      </c>
      <c r="BC21" s="325">
        <f t="shared" si="50"/>
        <v>1670.25</v>
      </c>
      <c r="BD21" s="326" t="s">
        <v>203</v>
      </c>
      <c r="BE21" s="330" t="s">
        <v>203</v>
      </c>
      <c r="BF21" s="326" t="s">
        <v>203</v>
      </c>
      <c r="BG21" s="330" t="s">
        <v>203</v>
      </c>
      <c r="BH21" s="326" t="s">
        <v>203</v>
      </c>
      <c r="BI21" s="330" t="s">
        <v>203</v>
      </c>
      <c r="BJ21" s="326" t="s">
        <v>203</v>
      </c>
      <c r="BK21" s="330" t="s">
        <v>203</v>
      </c>
      <c r="BL21" s="309"/>
      <c r="BM21" s="319"/>
      <c r="BN21" s="328" t="s">
        <v>253</v>
      </c>
      <c r="BO21" s="329" t="s">
        <v>252</v>
      </c>
      <c r="BP21" s="316">
        <f t="shared" si="18"/>
        <v>974.25</v>
      </c>
      <c r="BQ21" s="325">
        <f t="shared" si="19"/>
        <v>1039.2</v>
      </c>
      <c r="BR21" s="326">
        <f t="shared" si="47"/>
        <v>1688.7</v>
      </c>
      <c r="BS21" s="325">
        <v>2598</v>
      </c>
      <c r="BT21" s="326">
        <f t="shared" si="20"/>
        <v>3897</v>
      </c>
      <c r="BU21" s="325">
        <f t="shared" si="21"/>
        <v>5196</v>
      </c>
      <c r="BV21" s="326" t="s">
        <v>203</v>
      </c>
      <c r="BW21" s="325" t="s">
        <v>203</v>
      </c>
      <c r="BX21" s="326">
        <f t="shared" si="22"/>
        <v>5196</v>
      </c>
      <c r="BY21" s="325">
        <f t="shared" si="23"/>
        <v>1948.5</v>
      </c>
      <c r="BZ21" s="326" t="s">
        <v>203</v>
      </c>
      <c r="CA21" s="325" t="s">
        <v>203</v>
      </c>
      <c r="CB21" s="326" t="s">
        <v>203</v>
      </c>
      <c r="CC21" s="325" t="s">
        <v>203</v>
      </c>
      <c r="CD21" s="326" t="s">
        <v>203</v>
      </c>
      <c r="CE21" s="325" t="s">
        <v>203</v>
      </c>
      <c r="CF21" s="326" t="s">
        <v>203</v>
      </c>
      <c r="CG21" s="325" t="s">
        <v>203</v>
      </c>
      <c r="CH21" s="319"/>
    </row>
    <row r="22" spans="1:86" ht="12.75" x14ac:dyDescent="0.2">
      <c r="A22" s="323" t="s">
        <v>254</v>
      </c>
      <c r="B22" s="324" t="s">
        <v>255</v>
      </c>
      <c r="C22" s="316">
        <f t="shared" si="0"/>
        <v>5482.875</v>
      </c>
      <c r="D22" s="325">
        <f t="shared" si="1"/>
        <v>5848.4000000000005</v>
      </c>
      <c r="E22" s="326">
        <f t="shared" si="54"/>
        <v>7310.5</v>
      </c>
      <c r="F22" s="325">
        <v>14621</v>
      </c>
      <c r="G22" s="326">
        <f t="shared" si="2"/>
        <v>21931.5</v>
      </c>
      <c r="H22" s="325">
        <f t="shared" si="3"/>
        <v>29242</v>
      </c>
      <c r="I22" s="326" t="s">
        <v>203</v>
      </c>
      <c r="J22" s="325"/>
      <c r="K22" s="327"/>
      <c r="L22" s="326">
        <f t="shared" si="4"/>
        <v>29242</v>
      </c>
      <c r="M22" s="325">
        <f t="shared" si="5"/>
        <v>10965.75</v>
      </c>
      <c r="N22" s="326" t="s">
        <v>203</v>
      </c>
      <c r="O22" s="325" t="s">
        <v>203</v>
      </c>
      <c r="P22" s="326" t="s">
        <v>203</v>
      </c>
      <c r="Q22" s="325" t="s">
        <v>203</v>
      </c>
      <c r="R22" s="326" t="s">
        <v>203</v>
      </c>
      <c r="S22" s="325" t="s">
        <v>203</v>
      </c>
      <c r="T22" s="326" t="s">
        <v>203</v>
      </c>
      <c r="U22" s="325" t="s">
        <v>203</v>
      </c>
      <c r="V22" s="319"/>
      <c r="W22" s="328" t="s">
        <v>249</v>
      </c>
      <c r="X22" s="324" t="s">
        <v>250</v>
      </c>
      <c r="Y22" s="316">
        <f t="shared" si="6"/>
        <v>1489.5</v>
      </c>
      <c r="Z22" s="325">
        <f t="shared" si="7"/>
        <v>1588.8000000000002</v>
      </c>
      <c r="AA22" s="326">
        <f t="shared" si="55"/>
        <v>1986</v>
      </c>
      <c r="AB22" s="325">
        <v>3972</v>
      </c>
      <c r="AC22" s="326">
        <f t="shared" si="8"/>
        <v>5958</v>
      </c>
      <c r="AD22" s="325">
        <f t="shared" si="9"/>
        <v>7944</v>
      </c>
      <c r="AE22" s="326" t="s">
        <v>203</v>
      </c>
      <c r="AF22" s="325" t="s">
        <v>203</v>
      </c>
      <c r="AG22" s="326">
        <f t="shared" si="51"/>
        <v>7944</v>
      </c>
      <c r="AH22" s="325">
        <f t="shared" si="52"/>
        <v>2383.1999999999998</v>
      </c>
      <c r="AI22" s="326" t="s">
        <v>203</v>
      </c>
      <c r="AJ22" s="325" t="s">
        <v>203</v>
      </c>
      <c r="AK22" s="326" t="s">
        <v>203</v>
      </c>
      <c r="AL22" s="325" t="s">
        <v>203</v>
      </c>
      <c r="AM22" s="326" t="s">
        <v>203</v>
      </c>
      <c r="AN22" s="325" t="s">
        <v>203</v>
      </c>
      <c r="AO22" s="326" t="s">
        <v>203</v>
      </c>
      <c r="AP22" s="325" t="s">
        <v>203</v>
      </c>
      <c r="AQ22" s="322"/>
      <c r="AR22" s="328" t="s">
        <v>249</v>
      </c>
      <c r="AS22" s="324" t="s">
        <v>250</v>
      </c>
      <c r="AT22" s="316">
        <f t="shared" si="12"/>
        <v>1117.875</v>
      </c>
      <c r="AU22" s="325">
        <f t="shared" si="13"/>
        <v>1192.4000000000001</v>
      </c>
      <c r="AV22" s="326">
        <f t="shared" si="56"/>
        <v>1937.65</v>
      </c>
      <c r="AW22" s="325">
        <v>2981</v>
      </c>
      <c r="AX22" s="326">
        <f t="shared" si="14"/>
        <v>3428.1499999999996</v>
      </c>
      <c r="AY22" s="325">
        <f t="shared" si="48"/>
        <v>5962</v>
      </c>
      <c r="AZ22" s="326" t="s">
        <v>203</v>
      </c>
      <c r="BA22" s="330" t="s">
        <v>203</v>
      </c>
      <c r="BB22" s="326">
        <f t="shared" si="49"/>
        <v>5962</v>
      </c>
      <c r="BC22" s="325">
        <f t="shared" si="50"/>
        <v>2235.75</v>
      </c>
      <c r="BD22" s="326" t="s">
        <v>203</v>
      </c>
      <c r="BE22" s="330" t="s">
        <v>203</v>
      </c>
      <c r="BF22" s="326" t="s">
        <v>203</v>
      </c>
      <c r="BG22" s="330" t="s">
        <v>203</v>
      </c>
      <c r="BH22" s="326" t="s">
        <v>203</v>
      </c>
      <c r="BI22" s="330" t="s">
        <v>203</v>
      </c>
      <c r="BJ22" s="326" t="s">
        <v>203</v>
      </c>
      <c r="BK22" s="330" t="s">
        <v>203</v>
      </c>
      <c r="BL22" s="309"/>
      <c r="BM22" s="319"/>
      <c r="BN22" s="328" t="s">
        <v>249</v>
      </c>
      <c r="BO22" s="324" t="s">
        <v>250</v>
      </c>
      <c r="BP22" s="316">
        <f t="shared" si="18"/>
        <v>974.25</v>
      </c>
      <c r="BQ22" s="325">
        <f t="shared" si="19"/>
        <v>1039.2</v>
      </c>
      <c r="BR22" s="326">
        <f t="shared" si="47"/>
        <v>1688.7</v>
      </c>
      <c r="BS22" s="325">
        <v>2598</v>
      </c>
      <c r="BT22" s="326">
        <f t="shared" si="20"/>
        <v>3897</v>
      </c>
      <c r="BU22" s="325">
        <f t="shared" si="21"/>
        <v>5196</v>
      </c>
      <c r="BV22" s="326" t="s">
        <v>203</v>
      </c>
      <c r="BW22" s="325" t="s">
        <v>203</v>
      </c>
      <c r="BX22" s="326">
        <f t="shared" si="22"/>
        <v>5196</v>
      </c>
      <c r="BY22" s="325">
        <f t="shared" si="23"/>
        <v>1948.5</v>
      </c>
      <c r="BZ22" s="326" t="s">
        <v>203</v>
      </c>
      <c r="CA22" s="325" t="s">
        <v>203</v>
      </c>
      <c r="CB22" s="326" t="s">
        <v>203</v>
      </c>
      <c r="CC22" s="325" t="s">
        <v>203</v>
      </c>
      <c r="CD22" s="326" t="s">
        <v>203</v>
      </c>
      <c r="CE22" s="325" t="s">
        <v>203</v>
      </c>
      <c r="CF22" s="326" t="s">
        <v>203</v>
      </c>
      <c r="CG22" s="325" t="s">
        <v>203</v>
      </c>
      <c r="CH22" s="319"/>
    </row>
    <row r="23" spans="1:86" ht="12.75" x14ac:dyDescent="0.2">
      <c r="A23" s="323" t="s">
        <v>256</v>
      </c>
      <c r="B23" s="324" t="s">
        <v>257</v>
      </c>
      <c r="C23" s="316">
        <f t="shared" si="0"/>
        <v>5482.875</v>
      </c>
      <c r="D23" s="325">
        <f t="shared" si="1"/>
        <v>5848.4000000000005</v>
      </c>
      <c r="E23" s="326">
        <f t="shared" si="54"/>
        <v>7310.5</v>
      </c>
      <c r="F23" s="325">
        <v>14621</v>
      </c>
      <c r="G23" s="326">
        <f t="shared" si="2"/>
        <v>21931.5</v>
      </c>
      <c r="H23" s="325">
        <f t="shared" si="3"/>
        <v>29242</v>
      </c>
      <c r="I23" s="326" t="s">
        <v>203</v>
      </c>
      <c r="J23" s="325"/>
      <c r="K23" s="327"/>
      <c r="L23" s="326">
        <f t="shared" si="4"/>
        <v>29242</v>
      </c>
      <c r="M23" s="325">
        <f t="shared" si="5"/>
        <v>10965.75</v>
      </c>
      <c r="N23" s="326" t="s">
        <v>203</v>
      </c>
      <c r="O23" s="325" t="s">
        <v>203</v>
      </c>
      <c r="P23" s="326" t="s">
        <v>203</v>
      </c>
      <c r="Q23" s="325" t="s">
        <v>203</v>
      </c>
      <c r="R23" s="326" t="s">
        <v>203</v>
      </c>
      <c r="S23" s="325" t="s">
        <v>203</v>
      </c>
      <c r="T23" s="326" t="s">
        <v>203</v>
      </c>
      <c r="U23" s="325" t="s">
        <v>203</v>
      </c>
      <c r="V23" s="319"/>
      <c r="W23" s="328" t="s">
        <v>254</v>
      </c>
      <c r="X23" s="324" t="s">
        <v>255</v>
      </c>
      <c r="Y23" s="316">
        <f t="shared" si="6"/>
        <v>1489.5</v>
      </c>
      <c r="Z23" s="325">
        <f t="shared" si="7"/>
        <v>1588.8000000000002</v>
      </c>
      <c r="AA23" s="326">
        <f t="shared" si="55"/>
        <v>1986</v>
      </c>
      <c r="AB23" s="325">
        <v>3972</v>
      </c>
      <c r="AC23" s="326">
        <f t="shared" si="8"/>
        <v>5958</v>
      </c>
      <c r="AD23" s="325">
        <f t="shared" si="9"/>
        <v>7944</v>
      </c>
      <c r="AE23" s="326" t="s">
        <v>203</v>
      </c>
      <c r="AF23" s="325" t="s">
        <v>203</v>
      </c>
      <c r="AG23" s="326">
        <f t="shared" si="51"/>
        <v>7944</v>
      </c>
      <c r="AH23" s="325">
        <f t="shared" si="52"/>
        <v>2383.1999999999998</v>
      </c>
      <c r="AI23" s="326" t="s">
        <v>203</v>
      </c>
      <c r="AJ23" s="325" t="s">
        <v>203</v>
      </c>
      <c r="AK23" s="326" t="s">
        <v>203</v>
      </c>
      <c r="AL23" s="325" t="s">
        <v>203</v>
      </c>
      <c r="AM23" s="326" t="s">
        <v>203</v>
      </c>
      <c r="AN23" s="325" t="s">
        <v>203</v>
      </c>
      <c r="AO23" s="326" t="s">
        <v>203</v>
      </c>
      <c r="AP23" s="325" t="s">
        <v>203</v>
      </c>
      <c r="AQ23" s="322"/>
      <c r="AR23" s="328" t="s">
        <v>254</v>
      </c>
      <c r="AS23" s="324" t="s">
        <v>255</v>
      </c>
      <c r="AT23" s="316">
        <f t="shared" si="12"/>
        <v>1117.875</v>
      </c>
      <c r="AU23" s="325">
        <f t="shared" si="13"/>
        <v>1192.4000000000001</v>
      </c>
      <c r="AV23" s="326">
        <f t="shared" si="56"/>
        <v>1937.65</v>
      </c>
      <c r="AW23" s="325">
        <v>2981</v>
      </c>
      <c r="AX23" s="326">
        <f t="shared" si="14"/>
        <v>3428.1499999999996</v>
      </c>
      <c r="AY23" s="325">
        <f t="shared" si="48"/>
        <v>5962</v>
      </c>
      <c r="AZ23" s="326" t="s">
        <v>203</v>
      </c>
      <c r="BA23" s="330" t="s">
        <v>203</v>
      </c>
      <c r="BB23" s="326">
        <f t="shared" si="49"/>
        <v>5962</v>
      </c>
      <c r="BC23" s="325">
        <f t="shared" si="50"/>
        <v>2235.75</v>
      </c>
      <c r="BD23" s="326" t="s">
        <v>203</v>
      </c>
      <c r="BE23" s="330" t="s">
        <v>203</v>
      </c>
      <c r="BF23" s="326" t="s">
        <v>203</v>
      </c>
      <c r="BG23" s="330" t="s">
        <v>203</v>
      </c>
      <c r="BH23" s="326" t="s">
        <v>203</v>
      </c>
      <c r="BI23" s="330" t="s">
        <v>203</v>
      </c>
      <c r="BJ23" s="326" t="s">
        <v>203</v>
      </c>
      <c r="BK23" s="330" t="s">
        <v>203</v>
      </c>
      <c r="BL23" s="309"/>
      <c r="BM23" s="319"/>
      <c r="BN23" s="328" t="s">
        <v>254</v>
      </c>
      <c r="BO23" s="324" t="s">
        <v>255</v>
      </c>
      <c r="BP23" s="316">
        <f t="shared" si="18"/>
        <v>974.25</v>
      </c>
      <c r="BQ23" s="325">
        <f t="shared" si="19"/>
        <v>1039.2</v>
      </c>
      <c r="BR23" s="326">
        <f t="shared" si="47"/>
        <v>1688.7</v>
      </c>
      <c r="BS23" s="325">
        <v>2598</v>
      </c>
      <c r="BT23" s="326">
        <f t="shared" si="20"/>
        <v>3897</v>
      </c>
      <c r="BU23" s="325">
        <f t="shared" si="21"/>
        <v>5196</v>
      </c>
      <c r="BV23" s="326" t="s">
        <v>203</v>
      </c>
      <c r="BW23" s="325" t="s">
        <v>203</v>
      </c>
      <c r="BX23" s="326">
        <f t="shared" si="22"/>
        <v>5196</v>
      </c>
      <c r="BY23" s="325">
        <f t="shared" si="23"/>
        <v>1948.5</v>
      </c>
      <c r="BZ23" s="326" t="s">
        <v>203</v>
      </c>
      <c r="CA23" s="325" t="s">
        <v>203</v>
      </c>
      <c r="CB23" s="326" t="s">
        <v>203</v>
      </c>
      <c r="CC23" s="325" t="s">
        <v>203</v>
      </c>
      <c r="CD23" s="326" t="s">
        <v>203</v>
      </c>
      <c r="CE23" s="325" t="s">
        <v>203</v>
      </c>
      <c r="CF23" s="326" t="s">
        <v>203</v>
      </c>
      <c r="CG23" s="325" t="s">
        <v>203</v>
      </c>
      <c r="CH23" s="319"/>
    </row>
    <row r="24" spans="1:86" ht="12.75" x14ac:dyDescent="0.2">
      <c r="A24" s="323" t="s">
        <v>258</v>
      </c>
      <c r="B24" s="324" t="s">
        <v>259</v>
      </c>
      <c r="C24" s="316">
        <f t="shared" si="0"/>
        <v>5482.875</v>
      </c>
      <c r="D24" s="325">
        <f t="shared" si="1"/>
        <v>5848.4000000000005</v>
      </c>
      <c r="E24" s="326">
        <f t="shared" si="54"/>
        <v>7310.5</v>
      </c>
      <c r="F24" s="325">
        <v>14621</v>
      </c>
      <c r="G24" s="326">
        <f t="shared" si="2"/>
        <v>21931.5</v>
      </c>
      <c r="H24" s="325">
        <f t="shared" si="3"/>
        <v>29242</v>
      </c>
      <c r="I24" s="326" t="s">
        <v>203</v>
      </c>
      <c r="J24" s="325"/>
      <c r="K24" s="327"/>
      <c r="L24" s="326">
        <f t="shared" si="4"/>
        <v>29242</v>
      </c>
      <c r="M24" s="325">
        <f t="shared" si="5"/>
        <v>10965.75</v>
      </c>
      <c r="N24" s="326" t="s">
        <v>203</v>
      </c>
      <c r="O24" s="325" t="s">
        <v>203</v>
      </c>
      <c r="P24" s="326" t="s">
        <v>203</v>
      </c>
      <c r="Q24" s="325" t="s">
        <v>203</v>
      </c>
      <c r="R24" s="326" t="s">
        <v>203</v>
      </c>
      <c r="S24" s="325" t="s">
        <v>203</v>
      </c>
      <c r="T24" s="326" t="s">
        <v>203</v>
      </c>
      <c r="U24" s="325" t="s">
        <v>203</v>
      </c>
      <c r="V24" s="319"/>
      <c r="W24" s="328" t="s">
        <v>256</v>
      </c>
      <c r="X24" s="324" t="s">
        <v>257</v>
      </c>
      <c r="Y24" s="316">
        <f t="shared" si="6"/>
        <v>1489.5</v>
      </c>
      <c r="Z24" s="325">
        <f t="shared" si="7"/>
        <v>1588.8000000000002</v>
      </c>
      <c r="AA24" s="326">
        <f t="shared" si="55"/>
        <v>1986</v>
      </c>
      <c r="AB24" s="325">
        <v>3972</v>
      </c>
      <c r="AC24" s="326">
        <f t="shared" si="8"/>
        <v>5958</v>
      </c>
      <c r="AD24" s="325">
        <f t="shared" si="9"/>
        <v>7944</v>
      </c>
      <c r="AE24" s="326" t="s">
        <v>203</v>
      </c>
      <c r="AF24" s="325" t="s">
        <v>203</v>
      </c>
      <c r="AG24" s="326">
        <f t="shared" si="51"/>
        <v>7944</v>
      </c>
      <c r="AH24" s="325">
        <f t="shared" si="52"/>
        <v>2383.1999999999998</v>
      </c>
      <c r="AI24" s="326" t="s">
        <v>203</v>
      </c>
      <c r="AJ24" s="325" t="s">
        <v>203</v>
      </c>
      <c r="AK24" s="326" t="s">
        <v>203</v>
      </c>
      <c r="AL24" s="325" t="s">
        <v>203</v>
      </c>
      <c r="AM24" s="326" t="s">
        <v>203</v>
      </c>
      <c r="AN24" s="325" t="s">
        <v>203</v>
      </c>
      <c r="AO24" s="326" t="s">
        <v>203</v>
      </c>
      <c r="AP24" s="325" t="s">
        <v>203</v>
      </c>
      <c r="AQ24" s="322"/>
      <c r="AR24" s="328" t="s">
        <v>256</v>
      </c>
      <c r="AS24" s="324" t="s">
        <v>257</v>
      </c>
      <c r="AT24" s="316">
        <f t="shared" si="12"/>
        <v>1117.875</v>
      </c>
      <c r="AU24" s="325">
        <f t="shared" si="13"/>
        <v>1192.4000000000001</v>
      </c>
      <c r="AV24" s="326">
        <f t="shared" si="56"/>
        <v>1937.65</v>
      </c>
      <c r="AW24" s="325">
        <v>2981</v>
      </c>
      <c r="AX24" s="326">
        <f t="shared" si="14"/>
        <v>3428.1499999999996</v>
      </c>
      <c r="AY24" s="325">
        <f t="shared" si="48"/>
        <v>5962</v>
      </c>
      <c r="AZ24" s="326" t="s">
        <v>203</v>
      </c>
      <c r="BA24" s="330" t="s">
        <v>203</v>
      </c>
      <c r="BB24" s="326">
        <f t="shared" si="49"/>
        <v>5962</v>
      </c>
      <c r="BC24" s="325">
        <f t="shared" si="50"/>
        <v>2235.75</v>
      </c>
      <c r="BD24" s="326" t="s">
        <v>203</v>
      </c>
      <c r="BE24" s="330" t="s">
        <v>203</v>
      </c>
      <c r="BF24" s="326" t="s">
        <v>203</v>
      </c>
      <c r="BG24" s="330" t="s">
        <v>203</v>
      </c>
      <c r="BH24" s="326" t="s">
        <v>203</v>
      </c>
      <c r="BI24" s="330" t="s">
        <v>203</v>
      </c>
      <c r="BJ24" s="326" t="s">
        <v>203</v>
      </c>
      <c r="BK24" s="330" t="s">
        <v>203</v>
      </c>
      <c r="BL24" s="309"/>
      <c r="BM24" s="319"/>
      <c r="BN24" s="328" t="s">
        <v>256</v>
      </c>
      <c r="BO24" s="324" t="s">
        <v>257</v>
      </c>
      <c r="BP24" s="316">
        <f t="shared" si="18"/>
        <v>974.25</v>
      </c>
      <c r="BQ24" s="325">
        <f t="shared" si="19"/>
        <v>1039.2</v>
      </c>
      <c r="BR24" s="326">
        <f t="shared" si="47"/>
        <v>1688.7</v>
      </c>
      <c r="BS24" s="325">
        <v>2598</v>
      </c>
      <c r="BT24" s="326">
        <f t="shared" si="20"/>
        <v>3897</v>
      </c>
      <c r="BU24" s="325">
        <f t="shared" si="21"/>
        <v>5196</v>
      </c>
      <c r="BV24" s="326" t="s">
        <v>203</v>
      </c>
      <c r="BW24" s="325" t="s">
        <v>203</v>
      </c>
      <c r="BX24" s="326">
        <f t="shared" si="22"/>
        <v>5196</v>
      </c>
      <c r="BY24" s="325">
        <f t="shared" si="23"/>
        <v>1948.5</v>
      </c>
      <c r="BZ24" s="326" t="s">
        <v>203</v>
      </c>
      <c r="CA24" s="325" t="s">
        <v>203</v>
      </c>
      <c r="CB24" s="326" t="s">
        <v>203</v>
      </c>
      <c r="CC24" s="325" t="s">
        <v>203</v>
      </c>
      <c r="CD24" s="326" t="s">
        <v>203</v>
      </c>
      <c r="CE24" s="325" t="s">
        <v>203</v>
      </c>
      <c r="CF24" s="326" t="s">
        <v>203</v>
      </c>
      <c r="CG24" s="325" t="s">
        <v>203</v>
      </c>
      <c r="CH24" s="319"/>
    </row>
    <row r="25" spans="1:86" ht="12.75" x14ac:dyDescent="0.2">
      <c r="A25" s="323" t="s">
        <v>253</v>
      </c>
      <c r="B25" s="324" t="s">
        <v>252</v>
      </c>
      <c r="C25" s="316">
        <f t="shared" si="0"/>
        <v>4605</v>
      </c>
      <c r="D25" s="325">
        <f t="shared" si="1"/>
        <v>4912</v>
      </c>
      <c r="E25" s="326">
        <f t="shared" si="54"/>
        <v>6140</v>
      </c>
      <c r="F25" s="325">
        <v>12280</v>
      </c>
      <c r="G25" s="326">
        <f t="shared" si="2"/>
        <v>18420</v>
      </c>
      <c r="H25" s="325">
        <f t="shared" si="3"/>
        <v>24560</v>
      </c>
      <c r="I25" s="326" t="s">
        <v>203</v>
      </c>
      <c r="J25" s="325"/>
      <c r="K25" s="327"/>
      <c r="L25" s="326">
        <f t="shared" si="4"/>
        <v>24560</v>
      </c>
      <c r="M25" s="325">
        <f t="shared" si="5"/>
        <v>9210</v>
      </c>
      <c r="N25" s="326" t="s">
        <v>203</v>
      </c>
      <c r="O25" s="325" t="s">
        <v>203</v>
      </c>
      <c r="P25" s="326" t="s">
        <v>203</v>
      </c>
      <c r="Q25" s="325" t="s">
        <v>203</v>
      </c>
      <c r="R25" s="326" t="s">
        <v>203</v>
      </c>
      <c r="S25" s="325" t="s">
        <v>203</v>
      </c>
      <c r="T25" s="326" t="s">
        <v>203</v>
      </c>
      <c r="U25" s="325" t="s">
        <v>203</v>
      </c>
      <c r="V25" s="319"/>
      <c r="W25" s="328" t="s">
        <v>258</v>
      </c>
      <c r="X25" s="324" t="s">
        <v>252</v>
      </c>
      <c r="Y25" s="316">
        <f t="shared" si="6"/>
        <v>2983.5</v>
      </c>
      <c r="Z25" s="325">
        <f t="shared" si="7"/>
        <v>3182.4</v>
      </c>
      <c r="AA25" s="326">
        <f t="shared" si="55"/>
        <v>3978</v>
      </c>
      <c r="AB25" s="325">
        <v>7956</v>
      </c>
      <c r="AC25" s="326">
        <f t="shared" si="8"/>
        <v>11934</v>
      </c>
      <c r="AD25" s="325">
        <f t="shared" si="9"/>
        <v>15912</v>
      </c>
      <c r="AE25" s="326" t="s">
        <v>203</v>
      </c>
      <c r="AF25" s="325" t="s">
        <v>203</v>
      </c>
      <c r="AG25" s="326">
        <f t="shared" si="51"/>
        <v>15912</v>
      </c>
      <c r="AH25" s="325">
        <f t="shared" si="52"/>
        <v>4773.5999999999995</v>
      </c>
      <c r="AI25" s="326" t="s">
        <v>203</v>
      </c>
      <c r="AJ25" s="325" t="s">
        <v>203</v>
      </c>
      <c r="AK25" s="326" t="s">
        <v>203</v>
      </c>
      <c r="AL25" s="325" t="s">
        <v>203</v>
      </c>
      <c r="AM25" s="326" t="s">
        <v>203</v>
      </c>
      <c r="AN25" s="325" t="s">
        <v>203</v>
      </c>
      <c r="AO25" s="326" t="s">
        <v>203</v>
      </c>
      <c r="AP25" s="325" t="s">
        <v>203</v>
      </c>
      <c r="AQ25" s="322"/>
      <c r="AR25" s="328" t="s">
        <v>258</v>
      </c>
      <c r="AS25" s="324" t="s">
        <v>259</v>
      </c>
      <c r="AT25" s="316">
        <f t="shared" si="12"/>
        <v>2231.25</v>
      </c>
      <c r="AU25" s="325">
        <f t="shared" si="13"/>
        <v>2380</v>
      </c>
      <c r="AV25" s="326">
        <f t="shared" si="56"/>
        <v>3867.5</v>
      </c>
      <c r="AW25" s="325">
        <v>5950</v>
      </c>
      <c r="AX25" s="326">
        <f t="shared" si="14"/>
        <v>6842.4999999999991</v>
      </c>
      <c r="AY25" s="325">
        <f t="shared" si="48"/>
        <v>11900</v>
      </c>
      <c r="AZ25" s="326" t="s">
        <v>203</v>
      </c>
      <c r="BA25" s="330" t="s">
        <v>203</v>
      </c>
      <c r="BB25" s="326">
        <f t="shared" si="49"/>
        <v>11900</v>
      </c>
      <c r="BC25" s="325">
        <f t="shared" si="50"/>
        <v>4462.5</v>
      </c>
      <c r="BD25" s="326" t="s">
        <v>203</v>
      </c>
      <c r="BE25" s="330" t="s">
        <v>203</v>
      </c>
      <c r="BF25" s="326" t="s">
        <v>203</v>
      </c>
      <c r="BG25" s="330" t="s">
        <v>203</v>
      </c>
      <c r="BH25" s="326" t="s">
        <v>203</v>
      </c>
      <c r="BI25" s="330" t="s">
        <v>203</v>
      </c>
      <c r="BJ25" s="326" t="s">
        <v>203</v>
      </c>
      <c r="BK25" s="330" t="s">
        <v>203</v>
      </c>
      <c r="BL25" s="309"/>
      <c r="BM25" s="319"/>
      <c r="BN25" s="328" t="s">
        <v>258</v>
      </c>
      <c r="BO25" s="324" t="s">
        <v>259</v>
      </c>
      <c r="BP25" s="316">
        <f t="shared" si="18"/>
        <v>2182.5</v>
      </c>
      <c r="BQ25" s="325">
        <f t="shared" si="19"/>
        <v>2328</v>
      </c>
      <c r="BR25" s="326">
        <f t="shared" si="47"/>
        <v>3783</v>
      </c>
      <c r="BS25" s="325">
        <v>5820</v>
      </c>
      <c r="BT25" s="326">
        <f t="shared" si="20"/>
        <v>8730</v>
      </c>
      <c r="BU25" s="325">
        <f t="shared" si="21"/>
        <v>11640</v>
      </c>
      <c r="BV25" s="326" t="s">
        <v>203</v>
      </c>
      <c r="BW25" s="325" t="s">
        <v>203</v>
      </c>
      <c r="BX25" s="326">
        <f t="shared" si="22"/>
        <v>11640</v>
      </c>
      <c r="BY25" s="325">
        <f t="shared" si="23"/>
        <v>4365</v>
      </c>
      <c r="BZ25" s="326" t="s">
        <v>203</v>
      </c>
      <c r="CA25" s="325" t="s">
        <v>203</v>
      </c>
      <c r="CB25" s="326" t="s">
        <v>203</v>
      </c>
      <c r="CC25" s="325" t="s">
        <v>203</v>
      </c>
      <c r="CD25" s="326" t="s">
        <v>203</v>
      </c>
      <c r="CE25" s="325" t="s">
        <v>203</v>
      </c>
      <c r="CF25" s="326" t="s">
        <v>203</v>
      </c>
      <c r="CG25" s="325" t="s">
        <v>203</v>
      </c>
      <c r="CH25" s="319"/>
    </row>
    <row r="26" spans="1:86" ht="12.75" x14ac:dyDescent="0.2">
      <c r="A26" s="314" t="s">
        <v>260</v>
      </c>
      <c r="B26" s="315" t="s">
        <v>261</v>
      </c>
      <c r="C26" s="316">
        <f t="shared" si="0"/>
        <v>2225.25</v>
      </c>
      <c r="D26" s="317">
        <f t="shared" si="1"/>
        <v>2373.6</v>
      </c>
      <c r="E26" s="316">
        <f t="shared" si="54"/>
        <v>2967</v>
      </c>
      <c r="F26" s="317">
        <v>5934</v>
      </c>
      <c r="G26" s="316">
        <f t="shared" si="2"/>
        <v>8901</v>
      </c>
      <c r="H26" s="317">
        <f t="shared" si="3"/>
        <v>11868</v>
      </c>
      <c r="I26" s="316"/>
      <c r="J26" s="317"/>
      <c r="K26" s="318"/>
      <c r="L26" s="316">
        <f t="shared" si="4"/>
        <v>11868</v>
      </c>
      <c r="M26" s="317">
        <f t="shared" si="5"/>
        <v>4450.5</v>
      </c>
      <c r="N26" s="316"/>
      <c r="O26" s="317"/>
      <c r="P26" s="316"/>
      <c r="Q26" s="317"/>
      <c r="R26" s="316"/>
      <c r="S26" s="317"/>
      <c r="T26" s="316"/>
      <c r="U26" s="317"/>
      <c r="V26" s="319"/>
      <c r="W26" s="328" t="s">
        <v>260</v>
      </c>
      <c r="X26" s="329" t="s">
        <v>261</v>
      </c>
      <c r="Y26" s="316">
        <f t="shared" si="6"/>
        <v>511.125</v>
      </c>
      <c r="Z26" s="325">
        <f t="shared" si="7"/>
        <v>545.20000000000005</v>
      </c>
      <c r="AA26" s="326">
        <f t="shared" si="55"/>
        <v>681.5</v>
      </c>
      <c r="AB26" s="325">
        <v>1363</v>
      </c>
      <c r="AC26" s="326">
        <f t="shared" si="8"/>
        <v>2044.5</v>
      </c>
      <c r="AD26" s="325">
        <f t="shared" si="9"/>
        <v>2726</v>
      </c>
      <c r="AE26" s="326" t="s">
        <v>203</v>
      </c>
      <c r="AF26" s="325" t="s">
        <v>203</v>
      </c>
      <c r="AG26" s="326">
        <f t="shared" si="51"/>
        <v>2726</v>
      </c>
      <c r="AH26" s="325">
        <f t="shared" si="52"/>
        <v>817.8</v>
      </c>
      <c r="AI26" s="326" t="s">
        <v>203</v>
      </c>
      <c r="AJ26" s="325" t="s">
        <v>203</v>
      </c>
      <c r="AK26" s="326" t="s">
        <v>203</v>
      </c>
      <c r="AL26" s="325" t="s">
        <v>203</v>
      </c>
      <c r="AM26" s="326" t="s">
        <v>203</v>
      </c>
      <c r="AN26" s="325" t="s">
        <v>203</v>
      </c>
      <c r="AO26" s="326" t="s">
        <v>203</v>
      </c>
      <c r="AP26" s="325" t="s">
        <v>203</v>
      </c>
      <c r="AQ26" s="322"/>
      <c r="AR26" s="328" t="s">
        <v>260</v>
      </c>
      <c r="AS26" s="315" t="s">
        <v>261</v>
      </c>
      <c r="AT26" s="316">
        <f t="shared" si="12"/>
        <v>484.875</v>
      </c>
      <c r="AU26" s="325">
        <f t="shared" si="13"/>
        <v>517.20000000000005</v>
      </c>
      <c r="AV26" s="326">
        <f t="shared" ref="AV26:AV27" si="57">AW26*0.5</f>
        <v>646.5</v>
      </c>
      <c r="AW26" s="325">
        <v>1293</v>
      </c>
      <c r="AX26" s="326">
        <f t="shared" si="14"/>
        <v>1486.9499999999998</v>
      </c>
      <c r="AY26" s="325">
        <f t="shared" si="48"/>
        <v>2586</v>
      </c>
      <c r="AZ26" s="326" t="s">
        <v>203</v>
      </c>
      <c r="BA26" s="330" t="s">
        <v>203</v>
      </c>
      <c r="BB26" s="326">
        <f t="shared" si="49"/>
        <v>2586</v>
      </c>
      <c r="BC26" s="325">
        <f t="shared" si="50"/>
        <v>969.75</v>
      </c>
      <c r="BD26" s="316" t="s">
        <v>203</v>
      </c>
      <c r="BE26" s="331" t="s">
        <v>203</v>
      </c>
      <c r="BF26" s="316" t="s">
        <v>203</v>
      </c>
      <c r="BG26" s="331" t="s">
        <v>203</v>
      </c>
      <c r="BH26" s="316" t="s">
        <v>203</v>
      </c>
      <c r="BI26" s="331" t="s">
        <v>203</v>
      </c>
      <c r="BJ26" s="316" t="s">
        <v>203</v>
      </c>
      <c r="BK26" s="331" t="s">
        <v>203</v>
      </c>
      <c r="BL26" s="309"/>
      <c r="BM26" s="319"/>
      <c r="BN26" s="328" t="s">
        <v>260</v>
      </c>
      <c r="BO26" s="329" t="s">
        <v>261</v>
      </c>
      <c r="BP26" s="316">
        <f t="shared" si="18"/>
        <v>494.625</v>
      </c>
      <c r="BQ26" s="325">
        <f t="shared" si="19"/>
        <v>527.6</v>
      </c>
      <c r="BR26" s="326">
        <f t="shared" ref="BR26:BR30" si="58">BS26*0.5</f>
        <v>659.5</v>
      </c>
      <c r="BS26" s="325">
        <v>1319</v>
      </c>
      <c r="BT26" s="326">
        <f t="shared" si="20"/>
        <v>1978.5</v>
      </c>
      <c r="BU26" s="325">
        <f t="shared" si="21"/>
        <v>2638</v>
      </c>
      <c r="BV26" s="326" t="s">
        <v>203</v>
      </c>
      <c r="BW26" s="325" t="s">
        <v>203</v>
      </c>
      <c r="BX26" s="326">
        <f t="shared" si="22"/>
        <v>2638</v>
      </c>
      <c r="BY26" s="325">
        <f t="shared" si="23"/>
        <v>989.25</v>
      </c>
      <c r="BZ26" s="326" t="s">
        <v>203</v>
      </c>
      <c r="CA26" s="325" t="s">
        <v>203</v>
      </c>
      <c r="CB26" s="326" t="s">
        <v>203</v>
      </c>
      <c r="CC26" s="325" t="s">
        <v>203</v>
      </c>
      <c r="CD26" s="326" t="s">
        <v>203</v>
      </c>
      <c r="CE26" s="325" t="s">
        <v>203</v>
      </c>
      <c r="CF26" s="326" t="s">
        <v>203</v>
      </c>
      <c r="CG26" s="325" t="s">
        <v>203</v>
      </c>
      <c r="CH26" s="319"/>
    </row>
    <row r="27" spans="1:86" ht="12.75" x14ac:dyDescent="0.2">
      <c r="A27" s="323" t="s">
        <v>262</v>
      </c>
      <c r="B27" s="324" t="s">
        <v>263</v>
      </c>
      <c r="C27" s="316">
        <f t="shared" si="0"/>
        <v>2290.125</v>
      </c>
      <c r="D27" s="325">
        <f t="shared" si="1"/>
        <v>2442.8000000000002</v>
      </c>
      <c r="E27" s="316">
        <f t="shared" si="54"/>
        <v>3053.5</v>
      </c>
      <c r="F27" s="325">
        <v>6107</v>
      </c>
      <c r="G27" s="326">
        <f t="shared" si="2"/>
        <v>9160.5</v>
      </c>
      <c r="H27" s="325">
        <f t="shared" si="3"/>
        <v>12214</v>
      </c>
      <c r="I27" s="326" t="s">
        <v>203</v>
      </c>
      <c r="J27" s="325" t="s">
        <v>203</v>
      </c>
      <c r="K27" s="327"/>
      <c r="L27" s="326">
        <f t="shared" si="4"/>
        <v>12214</v>
      </c>
      <c r="M27" s="325">
        <f t="shared" si="5"/>
        <v>4580.25</v>
      </c>
      <c r="N27" s="326" t="s">
        <v>203</v>
      </c>
      <c r="O27" s="325" t="s">
        <v>203</v>
      </c>
      <c r="P27" s="326" t="s">
        <v>203</v>
      </c>
      <c r="Q27" s="325" t="s">
        <v>203</v>
      </c>
      <c r="R27" s="326" t="s">
        <v>203</v>
      </c>
      <c r="S27" s="325" t="s">
        <v>203</v>
      </c>
      <c r="T27" s="326" t="s">
        <v>203</v>
      </c>
      <c r="U27" s="325" t="s">
        <v>203</v>
      </c>
      <c r="V27" s="319"/>
      <c r="W27" s="328" t="s">
        <v>262</v>
      </c>
      <c r="X27" s="329" t="s">
        <v>263</v>
      </c>
      <c r="Y27" s="316">
        <f t="shared" si="6"/>
        <v>552.375</v>
      </c>
      <c r="Z27" s="325">
        <f t="shared" si="7"/>
        <v>589.20000000000005</v>
      </c>
      <c r="AA27" s="326">
        <f t="shared" si="55"/>
        <v>736.5</v>
      </c>
      <c r="AB27" s="325">
        <v>1473</v>
      </c>
      <c r="AC27" s="326">
        <f t="shared" si="8"/>
        <v>2209.5</v>
      </c>
      <c r="AD27" s="325">
        <f t="shared" si="9"/>
        <v>2946</v>
      </c>
      <c r="AE27" s="326" t="s">
        <v>203</v>
      </c>
      <c r="AF27" s="325" t="s">
        <v>203</v>
      </c>
      <c r="AG27" s="326">
        <f t="shared" si="51"/>
        <v>2946</v>
      </c>
      <c r="AH27" s="325">
        <f t="shared" si="52"/>
        <v>883.8</v>
      </c>
      <c r="AI27" s="326" t="s">
        <v>203</v>
      </c>
      <c r="AJ27" s="325" t="s">
        <v>203</v>
      </c>
      <c r="AK27" s="326" t="s">
        <v>203</v>
      </c>
      <c r="AL27" s="325" t="s">
        <v>203</v>
      </c>
      <c r="AM27" s="326" t="s">
        <v>203</v>
      </c>
      <c r="AN27" s="325" t="s">
        <v>203</v>
      </c>
      <c r="AO27" s="326" t="s">
        <v>203</v>
      </c>
      <c r="AP27" s="325" t="s">
        <v>203</v>
      </c>
      <c r="AQ27" s="322"/>
      <c r="AR27" s="328" t="s">
        <v>262</v>
      </c>
      <c r="AS27" s="324" t="s">
        <v>263</v>
      </c>
      <c r="AT27" s="316">
        <f t="shared" si="12"/>
        <v>523.875</v>
      </c>
      <c r="AU27" s="325">
        <f t="shared" si="13"/>
        <v>558.80000000000007</v>
      </c>
      <c r="AV27" s="326">
        <f t="shared" si="57"/>
        <v>698.5</v>
      </c>
      <c r="AW27" s="325">
        <v>1397</v>
      </c>
      <c r="AX27" s="326">
        <f t="shared" si="14"/>
        <v>1606.55</v>
      </c>
      <c r="AY27" s="325">
        <f t="shared" si="48"/>
        <v>2794</v>
      </c>
      <c r="AZ27" s="326" t="s">
        <v>203</v>
      </c>
      <c r="BA27" s="330" t="s">
        <v>203</v>
      </c>
      <c r="BB27" s="326">
        <f t="shared" si="49"/>
        <v>2794</v>
      </c>
      <c r="BC27" s="325">
        <f t="shared" si="50"/>
        <v>1047.75</v>
      </c>
      <c r="BD27" s="326" t="s">
        <v>203</v>
      </c>
      <c r="BE27" s="330" t="s">
        <v>203</v>
      </c>
      <c r="BF27" s="326" t="s">
        <v>203</v>
      </c>
      <c r="BG27" s="330" t="s">
        <v>203</v>
      </c>
      <c r="BH27" s="326" t="s">
        <v>203</v>
      </c>
      <c r="BI27" s="330" t="s">
        <v>203</v>
      </c>
      <c r="BJ27" s="326" t="s">
        <v>203</v>
      </c>
      <c r="BK27" s="330" t="s">
        <v>203</v>
      </c>
      <c r="BL27" s="309"/>
      <c r="BM27" s="319"/>
      <c r="BN27" s="328" t="s">
        <v>262</v>
      </c>
      <c r="BO27" s="329" t="s">
        <v>263</v>
      </c>
      <c r="BP27" s="316">
        <f t="shared" si="18"/>
        <v>494.25</v>
      </c>
      <c r="BQ27" s="325">
        <f t="shared" si="19"/>
        <v>527.20000000000005</v>
      </c>
      <c r="BR27" s="326">
        <f t="shared" si="58"/>
        <v>659</v>
      </c>
      <c r="BS27" s="325">
        <v>1318</v>
      </c>
      <c r="BT27" s="326">
        <f t="shared" si="20"/>
        <v>1977</v>
      </c>
      <c r="BU27" s="325">
        <f t="shared" si="21"/>
        <v>2636</v>
      </c>
      <c r="BV27" s="326" t="s">
        <v>203</v>
      </c>
      <c r="BW27" s="325" t="s">
        <v>203</v>
      </c>
      <c r="BX27" s="326">
        <f t="shared" si="22"/>
        <v>2636</v>
      </c>
      <c r="BY27" s="325">
        <f t="shared" si="23"/>
        <v>988.5</v>
      </c>
      <c r="BZ27" s="326" t="s">
        <v>203</v>
      </c>
      <c r="CA27" s="325" t="s">
        <v>203</v>
      </c>
      <c r="CB27" s="326" t="s">
        <v>203</v>
      </c>
      <c r="CC27" s="325" t="s">
        <v>203</v>
      </c>
      <c r="CD27" s="326" t="s">
        <v>203</v>
      </c>
      <c r="CE27" s="325" t="s">
        <v>203</v>
      </c>
      <c r="CF27" s="326" t="s">
        <v>203</v>
      </c>
      <c r="CG27" s="325" t="s">
        <v>203</v>
      </c>
      <c r="CH27" s="319"/>
    </row>
    <row r="28" spans="1:86" ht="12.75" x14ac:dyDescent="0.2">
      <c r="A28" s="314" t="s">
        <v>264</v>
      </c>
      <c r="B28" s="315" t="s">
        <v>265</v>
      </c>
      <c r="C28" s="316">
        <f t="shared" si="0"/>
        <v>4341</v>
      </c>
      <c r="D28" s="317">
        <f t="shared" si="1"/>
        <v>4630.4000000000005</v>
      </c>
      <c r="E28" s="316">
        <f t="shared" ref="E28:E35" si="59">F28*0.65</f>
        <v>7524.4000000000005</v>
      </c>
      <c r="F28" s="317">
        <v>11576</v>
      </c>
      <c r="G28" s="316">
        <f t="shared" si="2"/>
        <v>17364</v>
      </c>
      <c r="H28" s="317">
        <f t="shared" si="3"/>
        <v>23152</v>
      </c>
      <c r="I28" s="316">
        <v>32412</v>
      </c>
      <c r="J28" s="317"/>
      <c r="K28" s="318">
        <f>I28*1.5</f>
        <v>48618</v>
      </c>
      <c r="L28" s="316">
        <f t="shared" si="4"/>
        <v>23152</v>
      </c>
      <c r="M28" s="317">
        <f t="shared" si="5"/>
        <v>8682</v>
      </c>
      <c r="N28" s="316"/>
      <c r="O28" s="317"/>
      <c r="P28" s="316"/>
      <c r="Q28" s="317"/>
      <c r="R28" s="316">
        <v>105850</v>
      </c>
      <c r="S28" s="331">
        <f t="shared" ref="S28:S30" si="60">R28*0.375</f>
        <v>39693.75</v>
      </c>
      <c r="T28" s="316"/>
      <c r="U28" s="317"/>
      <c r="V28" s="319"/>
      <c r="W28" s="328" t="s">
        <v>266</v>
      </c>
      <c r="X28" s="329" t="s">
        <v>267</v>
      </c>
      <c r="Y28" s="316">
        <f t="shared" si="6"/>
        <v>591</v>
      </c>
      <c r="Z28" s="325">
        <f t="shared" si="7"/>
        <v>630.40000000000009</v>
      </c>
      <c r="AA28" s="326">
        <f t="shared" ref="AA28:AA34" si="61">AB28*0.65</f>
        <v>1024.4000000000001</v>
      </c>
      <c r="AB28" s="325">
        <v>1576</v>
      </c>
      <c r="AC28" s="326">
        <f t="shared" si="8"/>
        <v>2364</v>
      </c>
      <c r="AD28" s="325">
        <f t="shared" si="9"/>
        <v>3152</v>
      </c>
      <c r="AE28" s="326" t="s">
        <v>203</v>
      </c>
      <c r="AF28" s="325" t="s">
        <v>203</v>
      </c>
      <c r="AG28" s="326">
        <f t="shared" si="51"/>
        <v>3152</v>
      </c>
      <c r="AH28" s="325">
        <f t="shared" si="52"/>
        <v>945.59999999999991</v>
      </c>
      <c r="AI28" s="326" t="s">
        <v>203</v>
      </c>
      <c r="AJ28" s="325" t="s">
        <v>203</v>
      </c>
      <c r="AK28" s="326" t="s">
        <v>203</v>
      </c>
      <c r="AL28" s="325" t="s">
        <v>203</v>
      </c>
      <c r="AM28" s="326" t="s">
        <v>203</v>
      </c>
      <c r="AN28" s="325" t="s">
        <v>203</v>
      </c>
      <c r="AO28" s="326" t="s">
        <v>203</v>
      </c>
      <c r="AP28" s="325" t="s">
        <v>203</v>
      </c>
      <c r="AQ28" s="322"/>
      <c r="AR28" s="309" t="s">
        <v>268</v>
      </c>
      <c r="AS28" s="332" t="s">
        <v>269</v>
      </c>
      <c r="AT28" s="316">
        <f t="shared" si="12"/>
        <v>1203.375</v>
      </c>
      <c r="AU28" s="325">
        <f t="shared" si="13"/>
        <v>1283.6000000000001</v>
      </c>
      <c r="AV28" s="326">
        <f t="shared" ref="AV28:AV51" si="62">AW28*0.65</f>
        <v>2085.85</v>
      </c>
      <c r="AW28" s="332">
        <v>3209</v>
      </c>
      <c r="AX28" s="326">
        <f t="shared" si="14"/>
        <v>3690.35</v>
      </c>
      <c r="AY28" s="325">
        <f t="shared" si="48"/>
        <v>6418</v>
      </c>
      <c r="AZ28" s="326" t="s">
        <v>203</v>
      </c>
      <c r="BA28" s="332" t="s">
        <v>203</v>
      </c>
      <c r="BB28" s="326">
        <f t="shared" si="49"/>
        <v>6418</v>
      </c>
      <c r="BC28" s="325">
        <f t="shared" si="50"/>
        <v>2406.75</v>
      </c>
      <c r="BD28" s="326" t="s">
        <v>203</v>
      </c>
      <c r="BE28" s="332" t="s">
        <v>203</v>
      </c>
      <c r="BF28" s="326" t="s">
        <v>203</v>
      </c>
      <c r="BG28" s="332" t="s">
        <v>203</v>
      </c>
      <c r="BH28" s="326" t="s">
        <v>203</v>
      </c>
      <c r="BI28" s="332" t="s">
        <v>203</v>
      </c>
      <c r="BJ28" s="326" t="s">
        <v>203</v>
      </c>
      <c r="BK28" s="332" t="s">
        <v>203</v>
      </c>
      <c r="BL28" s="309"/>
      <c r="BM28" s="319"/>
      <c r="BN28" s="328" t="s">
        <v>270</v>
      </c>
      <c r="BO28" s="329" t="s">
        <v>271</v>
      </c>
      <c r="BP28" s="316">
        <f t="shared" si="18"/>
        <v>559.875</v>
      </c>
      <c r="BQ28" s="325">
        <f t="shared" si="19"/>
        <v>597.20000000000005</v>
      </c>
      <c r="BR28" s="326">
        <f t="shared" si="58"/>
        <v>746.5</v>
      </c>
      <c r="BS28" s="325">
        <v>1493</v>
      </c>
      <c r="BT28" s="326">
        <f t="shared" si="20"/>
        <v>2239.5</v>
      </c>
      <c r="BU28" s="325">
        <f t="shared" si="21"/>
        <v>2986</v>
      </c>
      <c r="BV28" s="326" t="s">
        <v>203</v>
      </c>
      <c r="BW28" s="325" t="s">
        <v>203</v>
      </c>
      <c r="BX28" s="326">
        <f t="shared" si="22"/>
        <v>2986</v>
      </c>
      <c r="BY28" s="325">
        <f t="shared" si="23"/>
        <v>1119.75</v>
      </c>
      <c r="BZ28" s="326" t="s">
        <v>203</v>
      </c>
      <c r="CA28" s="325" t="s">
        <v>203</v>
      </c>
      <c r="CB28" s="326" t="s">
        <v>203</v>
      </c>
      <c r="CC28" s="325" t="s">
        <v>203</v>
      </c>
      <c r="CD28" s="326" t="s">
        <v>203</v>
      </c>
      <c r="CE28" s="325" t="s">
        <v>203</v>
      </c>
      <c r="CF28" s="326" t="s">
        <v>203</v>
      </c>
      <c r="CG28" s="325" t="s">
        <v>203</v>
      </c>
      <c r="CH28" s="319"/>
    </row>
    <row r="29" spans="1:86" ht="12.75" x14ac:dyDescent="0.2">
      <c r="A29" s="333" t="s">
        <v>272</v>
      </c>
      <c r="B29" s="334" t="s">
        <v>273</v>
      </c>
      <c r="C29" s="316">
        <f t="shared" si="0"/>
        <v>1967.25</v>
      </c>
      <c r="D29" s="331">
        <f t="shared" si="1"/>
        <v>2098.4</v>
      </c>
      <c r="E29" s="316">
        <f t="shared" si="59"/>
        <v>3409.9</v>
      </c>
      <c r="F29" s="331">
        <v>5246</v>
      </c>
      <c r="G29" s="316">
        <f t="shared" si="2"/>
        <v>7869</v>
      </c>
      <c r="H29" s="331">
        <f t="shared" si="3"/>
        <v>10492</v>
      </c>
      <c r="I29" s="316">
        <f t="shared" ref="I29:I30" si="63">F29*2.8</f>
        <v>14688.8</v>
      </c>
      <c r="J29" s="331">
        <f t="shared" ref="J29:J30" si="64">I29*0.375</f>
        <v>5508.2999999999993</v>
      </c>
      <c r="K29" s="318"/>
      <c r="L29" s="316">
        <f t="shared" si="4"/>
        <v>10492</v>
      </c>
      <c r="M29" s="331">
        <f t="shared" si="5"/>
        <v>3934.5</v>
      </c>
      <c r="N29" s="316">
        <f t="shared" ref="N29:N30" si="65">F29*0.6</f>
        <v>3147.6</v>
      </c>
      <c r="O29" s="331">
        <f t="shared" ref="O29:O30" si="66">F29*0.6</f>
        <v>3147.6</v>
      </c>
      <c r="P29" s="316"/>
      <c r="Q29" s="331">
        <f t="shared" ref="Q29:Q30" si="67">F29*0.7</f>
        <v>3672.2</v>
      </c>
      <c r="R29" s="316">
        <f t="shared" ref="R29:R30" si="68">F29*5.2</f>
        <v>27279.200000000001</v>
      </c>
      <c r="S29" s="331">
        <f t="shared" si="60"/>
        <v>10229.700000000001</v>
      </c>
      <c r="T29" s="316" t="s">
        <v>203</v>
      </c>
      <c r="U29" s="331" t="s">
        <v>203</v>
      </c>
      <c r="V29" s="335"/>
      <c r="W29" s="336" t="s">
        <v>274</v>
      </c>
      <c r="X29" s="334" t="s">
        <v>273</v>
      </c>
      <c r="Y29" s="316">
        <f t="shared" si="6"/>
        <v>591</v>
      </c>
      <c r="Z29" s="331">
        <f t="shared" si="7"/>
        <v>630.40000000000009</v>
      </c>
      <c r="AA29" s="316">
        <f t="shared" si="61"/>
        <v>1024.4000000000001</v>
      </c>
      <c r="AB29" s="331">
        <v>1576</v>
      </c>
      <c r="AC29" s="316">
        <f t="shared" si="8"/>
        <v>2364</v>
      </c>
      <c r="AD29" s="331">
        <f t="shared" si="9"/>
        <v>3152</v>
      </c>
      <c r="AE29" s="316"/>
      <c r="AF29" s="331"/>
      <c r="AG29" s="316">
        <f t="shared" si="51"/>
        <v>3152</v>
      </c>
      <c r="AH29" s="331">
        <f t="shared" ref="AH29:AH30" si="69">AG29*0.375</f>
        <v>1182</v>
      </c>
      <c r="AI29" s="316"/>
      <c r="AJ29" s="331"/>
      <c r="AK29" s="316"/>
      <c r="AL29" s="331"/>
      <c r="AM29" s="316"/>
      <c r="AN29" s="331"/>
      <c r="AO29" s="316" t="s">
        <v>203</v>
      </c>
      <c r="AP29" s="331" t="s">
        <v>203</v>
      </c>
      <c r="AQ29" s="337"/>
      <c r="AR29" s="336" t="s">
        <v>274</v>
      </c>
      <c r="AS29" s="334" t="s">
        <v>273</v>
      </c>
      <c r="AT29" s="316">
        <f t="shared" si="12"/>
        <v>718.125</v>
      </c>
      <c r="AU29" s="331">
        <f t="shared" si="13"/>
        <v>766</v>
      </c>
      <c r="AV29" s="316">
        <f t="shared" si="62"/>
        <v>1244.75</v>
      </c>
      <c r="AW29" s="331">
        <v>1915</v>
      </c>
      <c r="AX29" s="316">
        <f t="shared" si="14"/>
        <v>2202.25</v>
      </c>
      <c r="AY29" s="331">
        <f t="shared" si="48"/>
        <v>3830</v>
      </c>
      <c r="AZ29" s="316">
        <f t="shared" ref="AZ29:AZ30" si="70">AW29*2.8</f>
        <v>5362</v>
      </c>
      <c r="BA29" s="331">
        <f t="shared" ref="BA29:BA30" si="71">AZ29*0.375</f>
        <v>2010.75</v>
      </c>
      <c r="BB29" s="316">
        <f t="shared" ref="BB29:BB30" si="72">AW29*2</f>
        <v>3830</v>
      </c>
      <c r="BC29" s="331">
        <f t="shared" si="50"/>
        <v>1436.25</v>
      </c>
      <c r="BD29" s="316" t="s">
        <v>203</v>
      </c>
      <c r="BE29" s="331" t="s">
        <v>203</v>
      </c>
      <c r="BF29" s="316" t="s">
        <v>203</v>
      </c>
      <c r="BG29" s="331" t="s">
        <v>203</v>
      </c>
      <c r="BH29" s="316" t="s">
        <v>203</v>
      </c>
      <c r="BI29" s="331" t="s">
        <v>203</v>
      </c>
      <c r="BJ29" s="316" t="s">
        <v>203</v>
      </c>
      <c r="BK29" s="331" t="s">
        <v>203</v>
      </c>
      <c r="BL29" s="338"/>
      <c r="BM29" s="335"/>
      <c r="BN29" s="336" t="s">
        <v>274</v>
      </c>
      <c r="BO29" s="334" t="s">
        <v>273</v>
      </c>
      <c r="BP29" s="331">
        <f t="shared" si="18"/>
        <v>543.375</v>
      </c>
      <c r="BQ29" s="330">
        <f t="shared" si="19"/>
        <v>579.6</v>
      </c>
      <c r="BR29" s="330">
        <f t="shared" si="58"/>
        <v>724.5</v>
      </c>
      <c r="BS29" s="330">
        <v>1449</v>
      </c>
      <c r="BT29" s="330">
        <f t="shared" si="20"/>
        <v>2173.5</v>
      </c>
      <c r="BU29" s="330">
        <f t="shared" si="21"/>
        <v>2898</v>
      </c>
      <c r="BV29" s="330" t="s">
        <v>203</v>
      </c>
      <c r="BW29" s="330" t="s">
        <v>203</v>
      </c>
      <c r="BX29" s="330">
        <f t="shared" si="22"/>
        <v>2898</v>
      </c>
      <c r="BY29" s="330">
        <f t="shared" si="23"/>
        <v>1086.75</v>
      </c>
      <c r="BZ29" s="330" t="s">
        <v>203</v>
      </c>
      <c r="CA29" s="331"/>
      <c r="CB29" s="330" t="s">
        <v>203</v>
      </c>
      <c r="CC29" s="331"/>
      <c r="CD29" s="330" t="s">
        <v>203</v>
      </c>
      <c r="CE29" s="331"/>
      <c r="CF29" s="330" t="s">
        <v>203</v>
      </c>
      <c r="CG29" s="331"/>
      <c r="CH29" s="335"/>
    </row>
    <row r="30" spans="1:86" ht="12.75" x14ac:dyDescent="0.2">
      <c r="A30" s="333" t="s">
        <v>275</v>
      </c>
      <c r="B30" s="334" t="s">
        <v>276</v>
      </c>
      <c r="C30" s="316">
        <f t="shared" si="0"/>
        <v>1967.25</v>
      </c>
      <c r="D30" s="331">
        <f t="shared" si="1"/>
        <v>2098.4</v>
      </c>
      <c r="E30" s="316">
        <f t="shared" si="59"/>
        <v>3409.9</v>
      </c>
      <c r="F30" s="331">
        <v>5246</v>
      </c>
      <c r="G30" s="316">
        <f t="shared" si="2"/>
        <v>7869</v>
      </c>
      <c r="H30" s="331">
        <f t="shared" si="3"/>
        <v>10492</v>
      </c>
      <c r="I30" s="316">
        <f t="shared" si="63"/>
        <v>14688.8</v>
      </c>
      <c r="J30" s="331">
        <f t="shared" si="64"/>
        <v>5508.2999999999993</v>
      </c>
      <c r="K30" s="318"/>
      <c r="L30" s="316">
        <f t="shared" si="4"/>
        <v>10492</v>
      </c>
      <c r="M30" s="331">
        <f t="shared" si="5"/>
        <v>3934.5</v>
      </c>
      <c r="N30" s="316">
        <f t="shared" si="65"/>
        <v>3147.6</v>
      </c>
      <c r="O30" s="331">
        <f t="shared" si="66"/>
        <v>3147.6</v>
      </c>
      <c r="P30" s="316"/>
      <c r="Q30" s="331">
        <f t="shared" si="67"/>
        <v>3672.2</v>
      </c>
      <c r="R30" s="316">
        <f t="shared" si="68"/>
        <v>27279.200000000001</v>
      </c>
      <c r="S30" s="331">
        <f t="shared" si="60"/>
        <v>10229.700000000001</v>
      </c>
      <c r="T30" s="316" t="s">
        <v>203</v>
      </c>
      <c r="U30" s="331" t="s">
        <v>203</v>
      </c>
      <c r="V30" s="335"/>
      <c r="W30" s="336" t="s">
        <v>277</v>
      </c>
      <c r="X30" s="334" t="s">
        <v>276</v>
      </c>
      <c r="Y30" s="316">
        <f t="shared" si="6"/>
        <v>591</v>
      </c>
      <c r="Z30" s="331">
        <f t="shared" si="7"/>
        <v>630.40000000000009</v>
      </c>
      <c r="AA30" s="316">
        <f t="shared" si="61"/>
        <v>1024.4000000000001</v>
      </c>
      <c r="AB30" s="331">
        <v>1576</v>
      </c>
      <c r="AC30" s="316">
        <f t="shared" si="8"/>
        <v>2364</v>
      </c>
      <c r="AD30" s="331">
        <f t="shared" si="9"/>
        <v>3152</v>
      </c>
      <c r="AE30" s="316"/>
      <c r="AF30" s="331"/>
      <c r="AG30" s="316">
        <f t="shared" si="51"/>
        <v>3152</v>
      </c>
      <c r="AH30" s="331">
        <f t="shared" si="69"/>
        <v>1182</v>
      </c>
      <c r="AI30" s="316"/>
      <c r="AJ30" s="331"/>
      <c r="AK30" s="316"/>
      <c r="AL30" s="331"/>
      <c r="AM30" s="316"/>
      <c r="AN30" s="331"/>
      <c r="AO30" s="316" t="s">
        <v>203</v>
      </c>
      <c r="AP30" s="331" t="s">
        <v>203</v>
      </c>
      <c r="AQ30" s="337"/>
      <c r="AR30" s="336" t="s">
        <v>278</v>
      </c>
      <c r="AS30" s="334" t="s">
        <v>276</v>
      </c>
      <c r="AT30" s="316">
        <f t="shared" si="12"/>
        <v>718.125</v>
      </c>
      <c r="AU30" s="331">
        <f t="shared" si="13"/>
        <v>766</v>
      </c>
      <c r="AV30" s="316">
        <f t="shared" si="62"/>
        <v>1244.75</v>
      </c>
      <c r="AW30" s="331">
        <v>1915</v>
      </c>
      <c r="AX30" s="316">
        <f t="shared" si="14"/>
        <v>2202.25</v>
      </c>
      <c r="AY30" s="331">
        <f t="shared" si="48"/>
        <v>3830</v>
      </c>
      <c r="AZ30" s="316">
        <f t="shared" si="70"/>
        <v>5362</v>
      </c>
      <c r="BA30" s="331">
        <f t="shared" si="71"/>
        <v>2010.75</v>
      </c>
      <c r="BB30" s="316">
        <f t="shared" si="72"/>
        <v>3830</v>
      </c>
      <c r="BC30" s="331">
        <f t="shared" si="50"/>
        <v>1436.25</v>
      </c>
      <c r="BD30" s="316" t="s">
        <v>203</v>
      </c>
      <c r="BE30" s="331" t="s">
        <v>203</v>
      </c>
      <c r="BF30" s="316" t="s">
        <v>203</v>
      </c>
      <c r="BG30" s="331" t="s">
        <v>203</v>
      </c>
      <c r="BH30" s="316" t="s">
        <v>203</v>
      </c>
      <c r="BI30" s="331" t="s">
        <v>203</v>
      </c>
      <c r="BJ30" s="316" t="s">
        <v>203</v>
      </c>
      <c r="BK30" s="331" t="s">
        <v>203</v>
      </c>
      <c r="BL30" s="338"/>
      <c r="BM30" s="335"/>
      <c r="BN30" s="339" t="s">
        <v>279</v>
      </c>
      <c r="BO30" s="340" t="s">
        <v>280</v>
      </c>
      <c r="BP30" s="331">
        <f t="shared" si="18"/>
        <v>559.875</v>
      </c>
      <c r="BQ30" s="330">
        <f t="shared" si="19"/>
        <v>597.20000000000005</v>
      </c>
      <c r="BR30" s="330">
        <f t="shared" si="58"/>
        <v>746.5</v>
      </c>
      <c r="BS30" s="330">
        <v>1493</v>
      </c>
      <c r="BT30" s="330">
        <f t="shared" si="20"/>
        <v>2239.5</v>
      </c>
      <c r="BU30" s="330">
        <f t="shared" si="21"/>
        <v>2986</v>
      </c>
      <c r="BV30" s="330" t="s">
        <v>203</v>
      </c>
      <c r="BW30" s="330" t="s">
        <v>203</v>
      </c>
      <c r="BX30" s="330">
        <f t="shared" si="22"/>
        <v>2986</v>
      </c>
      <c r="BY30" s="330">
        <f t="shared" si="23"/>
        <v>1119.75</v>
      </c>
      <c r="BZ30" s="330" t="s">
        <v>203</v>
      </c>
      <c r="CA30" s="331"/>
      <c r="CB30" s="330" t="s">
        <v>203</v>
      </c>
      <c r="CC30" s="331"/>
      <c r="CD30" s="330" t="s">
        <v>203</v>
      </c>
      <c r="CE30" s="331"/>
      <c r="CF30" s="330" t="s">
        <v>203</v>
      </c>
      <c r="CG30" s="331"/>
      <c r="CH30" s="335"/>
    </row>
    <row r="31" spans="1:86" ht="12.75" x14ac:dyDescent="0.2">
      <c r="A31" s="323" t="s">
        <v>281</v>
      </c>
      <c r="B31" s="324" t="s">
        <v>282</v>
      </c>
      <c r="C31" s="316">
        <f t="shared" si="0"/>
        <v>3041.625</v>
      </c>
      <c r="D31" s="325">
        <f t="shared" si="1"/>
        <v>3244.4</v>
      </c>
      <c r="E31" s="326">
        <f t="shared" si="59"/>
        <v>5272.1500000000005</v>
      </c>
      <c r="F31" s="325">
        <v>8111</v>
      </c>
      <c r="G31" s="326">
        <f t="shared" si="2"/>
        <v>12166.5</v>
      </c>
      <c r="H31" s="325">
        <f t="shared" si="3"/>
        <v>16222</v>
      </c>
      <c r="I31" s="326" t="s">
        <v>203</v>
      </c>
      <c r="J31" s="325" t="s">
        <v>203</v>
      </c>
      <c r="K31" s="327"/>
      <c r="L31" s="326">
        <f t="shared" si="4"/>
        <v>16222</v>
      </c>
      <c r="M31" s="325">
        <f t="shared" si="5"/>
        <v>6083.25</v>
      </c>
      <c r="N31" s="326" t="s">
        <v>203</v>
      </c>
      <c r="O31" s="325" t="s">
        <v>203</v>
      </c>
      <c r="P31" s="326" t="s">
        <v>203</v>
      </c>
      <c r="Q31" s="325" t="s">
        <v>203</v>
      </c>
      <c r="R31" s="326" t="s">
        <v>203</v>
      </c>
      <c r="S31" s="325" t="s">
        <v>203</v>
      </c>
      <c r="T31" s="326" t="s">
        <v>203</v>
      </c>
      <c r="U31" s="325" t="s">
        <v>203</v>
      </c>
      <c r="V31" s="319"/>
      <c r="W31" s="328" t="s">
        <v>281</v>
      </c>
      <c r="X31" s="329" t="s">
        <v>282</v>
      </c>
      <c r="Y31" s="316">
        <f t="shared" si="6"/>
        <v>799.125</v>
      </c>
      <c r="Z31" s="325">
        <f t="shared" si="7"/>
        <v>852.40000000000009</v>
      </c>
      <c r="AA31" s="326">
        <f t="shared" si="61"/>
        <v>1385.15</v>
      </c>
      <c r="AB31" s="325">
        <v>2131</v>
      </c>
      <c r="AC31" s="326">
        <f t="shared" si="8"/>
        <v>3196.5</v>
      </c>
      <c r="AD31" s="325">
        <f t="shared" si="9"/>
        <v>4262</v>
      </c>
      <c r="AE31" s="326" t="s">
        <v>203</v>
      </c>
      <c r="AF31" s="325" t="s">
        <v>203</v>
      </c>
      <c r="AG31" s="326">
        <f t="shared" si="51"/>
        <v>4262</v>
      </c>
      <c r="AH31" s="325">
        <f t="shared" ref="AH31:AH40" si="73">AG31*0.3</f>
        <v>1278.5999999999999</v>
      </c>
      <c r="AI31" s="326" t="s">
        <v>203</v>
      </c>
      <c r="AJ31" s="325" t="s">
        <v>203</v>
      </c>
      <c r="AK31" s="326" t="s">
        <v>203</v>
      </c>
      <c r="AL31" s="325" t="s">
        <v>203</v>
      </c>
      <c r="AM31" s="326" t="s">
        <v>203</v>
      </c>
      <c r="AN31" s="325" t="s">
        <v>203</v>
      </c>
      <c r="AO31" s="326" t="s">
        <v>203</v>
      </c>
      <c r="AP31" s="325" t="s">
        <v>203</v>
      </c>
      <c r="AQ31" s="322"/>
      <c r="AR31" s="328" t="s">
        <v>283</v>
      </c>
      <c r="AS31" s="332" t="s">
        <v>284</v>
      </c>
      <c r="AT31" s="316">
        <f t="shared" si="12"/>
        <v>782.25</v>
      </c>
      <c r="AU31" s="325">
        <f t="shared" si="13"/>
        <v>834.40000000000009</v>
      </c>
      <c r="AV31" s="326">
        <f t="shared" si="62"/>
        <v>1355.9</v>
      </c>
      <c r="AW31" s="325">
        <v>2086</v>
      </c>
      <c r="AX31" s="326">
        <f t="shared" si="14"/>
        <v>2398.8999999999996</v>
      </c>
      <c r="AY31" s="325">
        <f t="shared" si="48"/>
        <v>4172</v>
      </c>
      <c r="AZ31" s="326" t="s">
        <v>203</v>
      </c>
      <c r="BA31" s="330" t="s">
        <v>203</v>
      </c>
      <c r="BB31" s="326">
        <f t="shared" ref="BB31:BB46" si="74">AY31</f>
        <v>4172</v>
      </c>
      <c r="BC31" s="325">
        <f t="shared" si="50"/>
        <v>1564.5</v>
      </c>
      <c r="BD31" s="326" t="s">
        <v>203</v>
      </c>
      <c r="BE31" s="330" t="s">
        <v>203</v>
      </c>
      <c r="BF31" s="326" t="s">
        <v>203</v>
      </c>
      <c r="BG31" s="330" t="s">
        <v>203</v>
      </c>
      <c r="BH31" s="326" t="s">
        <v>203</v>
      </c>
      <c r="BI31" s="330" t="s">
        <v>203</v>
      </c>
      <c r="BJ31" s="326" t="s">
        <v>203</v>
      </c>
      <c r="BK31" s="330" t="s">
        <v>203</v>
      </c>
      <c r="BL31" s="309"/>
      <c r="BM31" s="319"/>
      <c r="BN31" s="341" t="s">
        <v>275</v>
      </c>
      <c r="BO31" s="342" t="s">
        <v>276</v>
      </c>
      <c r="BP31" s="316">
        <f t="shared" si="18"/>
        <v>533.625</v>
      </c>
      <c r="BQ31" s="343">
        <f t="shared" si="19"/>
        <v>569.20000000000005</v>
      </c>
      <c r="BR31" s="343">
        <f t="shared" ref="BR31:BR37" si="75">BS31*0.65</f>
        <v>924.95</v>
      </c>
      <c r="BS31" s="343">
        <v>1423</v>
      </c>
      <c r="BT31" s="343">
        <f t="shared" si="20"/>
        <v>2134.5</v>
      </c>
      <c r="BU31" s="343">
        <f t="shared" si="21"/>
        <v>2846</v>
      </c>
      <c r="BV31" s="343">
        <f>BS31*2.8</f>
        <v>3984.3999999999996</v>
      </c>
      <c r="BW31" s="343">
        <f>BV31*0.375</f>
        <v>1494.1499999999999</v>
      </c>
      <c r="BX31" s="343">
        <f>BS31*2</f>
        <v>2846</v>
      </c>
      <c r="BY31" s="343">
        <f t="shared" si="23"/>
        <v>1067.25</v>
      </c>
      <c r="BZ31" s="343"/>
      <c r="CA31" s="343"/>
      <c r="CB31" s="343"/>
      <c r="CC31" s="343"/>
      <c r="CD31" s="343"/>
      <c r="CE31" s="343"/>
      <c r="CF31" s="343"/>
      <c r="CG31" s="343" t="s">
        <v>203</v>
      </c>
      <c r="CH31" s="319"/>
    </row>
    <row r="32" spans="1:86" ht="12.75" x14ac:dyDescent="0.2">
      <c r="A32" s="323" t="s">
        <v>285</v>
      </c>
      <c r="B32" s="324" t="s">
        <v>286</v>
      </c>
      <c r="C32" s="316">
        <f t="shared" si="0"/>
        <v>2859.375</v>
      </c>
      <c r="D32" s="325">
        <f t="shared" si="1"/>
        <v>3050</v>
      </c>
      <c r="E32" s="326">
        <f t="shared" si="59"/>
        <v>4956.25</v>
      </c>
      <c r="F32" s="325">
        <v>7625</v>
      </c>
      <c r="G32" s="326">
        <f t="shared" si="2"/>
        <v>11437.5</v>
      </c>
      <c r="H32" s="325">
        <f t="shared" si="3"/>
        <v>15250</v>
      </c>
      <c r="I32" s="326" t="s">
        <v>203</v>
      </c>
      <c r="J32" s="325" t="s">
        <v>203</v>
      </c>
      <c r="K32" s="327"/>
      <c r="L32" s="326">
        <f t="shared" si="4"/>
        <v>15250</v>
      </c>
      <c r="M32" s="325">
        <f t="shared" si="5"/>
        <v>5718.75</v>
      </c>
      <c r="N32" s="326" t="s">
        <v>203</v>
      </c>
      <c r="O32" s="325" t="s">
        <v>203</v>
      </c>
      <c r="P32" s="326" t="s">
        <v>203</v>
      </c>
      <c r="Q32" s="325" t="s">
        <v>203</v>
      </c>
      <c r="R32" s="326" t="s">
        <v>203</v>
      </c>
      <c r="S32" s="325" t="s">
        <v>203</v>
      </c>
      <c r="T32" s="326" t="s">
        <v>203</v>
      </c>
      <c r="U32" s="325" t="s">
        <v>203</v>
      </c>
      <c r="V32" s="319"/>
      <c r="W32" s="328" t="s">
        <v>285</v>
      </c>
      <c r="X32" s="329" t="s">
        <v>286</v>
      </c>
      <c r="Y32" s="316">
        <f t="shared" si="6"/>
        <v>738</v>
      </c>
      <c r="Z32" s="325">
        <f t="shared" si="7"/>
        <v>787.2</v>
      </c>
      <c r="AA32" s="326">
        <f t="shared" si="61"/>
        <v>1279.2</v>
      </c>
      <c r="AB32" s="325">
        <v>1968</v>
      </c>
      <c r="AC32" s="326">
        <f t="shared" si="8"/>
        <v>2952</v>
      </c>
      <c r="AD32" s="325">
        <f t="shared" si="9"/>
        <v>3936</v>
      </c>
      <c r="AE32" s="326" t="s">
        <v>203</v>
      </c>
      <c r="AF32" s="325" t="s">
        <v>203</v>
      </c>
      <c r="AG32" s="326">
        <f t="shared" si="51"/>
        <v>3936</v>
      </c>
      <c r="AH32" s="325">
        <f t="shared" si="73"/>
        <v>1180.8</v>
      </c>
      <c r="AI32" s="326" t="s">
        <v>203</v>
      </c>
      <c r="AJ32" s="325" t="s">
        <v>203</v>
      </c>
      <c r="AK32" s="326" t="s">
        <v>203</v>
      </c>
      <c r="AL32" s="325" t="s">
        <v>203</v>
      </c>
      <c r="AM32" s="326" t="s">
        <v>203</v>
      </c>
      <c r="AN32" s="325" t="s">
        <v>203</v>
      </c>
      <c r="AO32" s="326" t="s">
        <v>203</v>
      </c>
      <c r="AP32" s="325" t="s">
        <v>203</v>
      </c>
      <c r="AQ32" s="322"/>
      <c r="AR32" s="328" t="s">
        <v>285</v>
      </c>
      <c r="AS32" s="324" t="s">
        <v>286</v>
      </c>
      <c r="AT32" s="316">
        <f t="shared" si="12"/>
        <v>782.25</v>
      </c>
      <c r="AU32" s="325">
        <f t="shared" si="13"/>
        <v>834.40000000000009</v>
      </c>
      <c r="AV32" s="326">
        <f t="shared" si="62"/>
        <v>1355.9</v>
      </c>
      <c r="AW32" s="325">
        <v>2086</v>
      </c>
      <c r="AX32" s="326">
        <f t="shared" si="14"/>
        <v>2398.8999999999996</v>
      </c>
      <c r="AY32" s="325">
        <f t="shared" si="48"/>
        <v>4172</v>
      </c>
      <c r="AZ32" s="326" t="s">
        <v>203</v>
      </c>
      <c r="BA32" s="330" t="s">
        <v>203</v>
      </c>
      <c r="BB32" s="326">
        <f t="shared" si="74"/>
        <v>4172</v>
      </c>
      <c r="BC32" s="325">
        <f t="shared" si="50"/>
        <v>1564.5</v>
      </c>
      <c r="BD32" s="326" t="s">
        <v>203</v>
      </c>
      <c r="BE32" s="330" t="s">
        <v>203</v>
      </c>
      <c r="BF32" s="326" t="s">
        <v>203</v>
      </c>
      <c r="BG32" s="330" t="s">
        <v>203</v>
      </c>
      <c r="BH32" s="326" t="s">
        <v>203</v>
      </c>
      <c r="BI32" s="330" t="s">
        <v>203</v>
      </c>
      <c r="BJ32" s="326" t="s">
        <v>203</v>
      </c>
      <c r="BK32" s="330" t="s">
        <v>203</v>
      </c>
      <c r="BL32" s="309"/>
      <c r="BM32" s="319"/>
      <c r="BN32" s="328" t="s">
        <v>287</v>
      </c>
      <c r="BO32" s="329" t="s">
        <v>288</v>
      </c>
      <c r="BP32" s="316">
        <f t="shared" si="18"/>
        <v>554.625</v>
      </c>
      <c r="BQ32" s="325">
        <f t="shared" si="19"/>
        <v>591.6</v>
      </c>
      <c r="BR32" s="326">
        <f t="shared" si="75"/>
        <v>961.35</v>
      </c>
      <c r="BS32" s="325">
        <v>1479</v>
      </c>
      <c r="BT32" s="326">
        <f t="shared" si="20"/>
        <v>2218.5</v>
      </c>
      <c r="BU32" s="325">
        <f t="shared" si="21"/>
        <v>2958</v>
      </c>
      <c r="BV32" s="326" t="s">
        <v>203</v>
      </c>
      <c r="BW32" s="325" t="s">
        <v>203</v>
      </c>
      <c r="BX32" s="326">
        <f t="shared" ref="BX32:BX49" si="76">BU32</f>
        <v>2958</v>
      </c>
      <c r="BY32" s="325">
        <f t="shared" si="23"/>
        <v>1109.25</v>
      </c>
      <c r="BZ32" s="326" t="s">
        <v>203</v>
      </c>
      <c r="CA32" s="325" t="s">
        <v>203</v>
      </c>
      <c r="CB32" s="326" t="s">
        <v>203</v>
      </c>
      <c r="CC32" s="325" t="s">
        <v>203</v>
      </c>
      <c r="CD32" s="326" t="s">
        <v>203</v>
      </c>
      <c r="CE32" s="325" t="s">
        <v>203</v>
      </c>
      <c r="CF32" s="326" t="s">
        <v>203</v>
      </c>
      <c r="CG32" s="325" t="s">
        <v>203</v>
      </c>
      <c r="CH32" s="319"/>
    </row>
    <row r="33" spans="1:86" ht="12.75" x14ac:dyDescent="0.2">
      <c r="A33" s="323" t="s">
        <v>289</v>
      </c>
      <c r="B33" s="324" t="s">
        <v>290</v>
      </c>
      <c r="C33" s="316">
        <f t="shared" si="0"/>
        <v>9586.875</v>
      </c>
      <c r="D33" s="325">
        <f t="shared" si="1"/>
        <v>10226</v>
      </c>
      <c r="E33" s="326">
        <f t="shared" si="59"/>
        <v>16617.25</v>
      </c>
      <c r="F33" s="325">
        <v>25565</v>
      </c>
      <c r="G33" s="326">
        <f t="shared" si="2"/>
        <v>38347.5</v>
      </c>
      <c r="H33" s="325">
        <f t="shared" si="3"/>
        <v>51130</v>
      </c>
      <c r="I33" s="326" t="s">
        <v>203</v>
      </c>
      <c r="J33" s="325" t="s">
        <v>203</v>
      </c>
      <c r="K33" s="327"/>
      <c r="L33" s="326">
        <f t="shared" si="4"/>
        <v>51130</v>
      </c>
      <c r="M33" s="325">
        <f t="shared" si="5"/>
        <v>19173.75</v>
      </c>
      <c r="N33" s="326" t="s">
        <v>203</v>
      </c>
      <c r="O33" s="325" t="s">
        <v>203</v>
      </c>
      <c r="P33" s="326" t="s">
        <v>203</v>
      </c>
      <c r="Q33" s="325" t="s">
        <v>203</v>
      </c>
      <c r="R33" s="326" t="s">
        <v>203</v>
      </c>
      <c r="S33" s="325" t="s">
        <v>203</v>
      </c>
      <c r="T33" s="326" t="s">
        <v>203</v>
      </c>
      <c r="U33" s="325" t="s">
        <v>203</v>
      </c>
      <c r="V33" s="319"/>
      <c r="W33" s="328" t="s">
        <v>289</v>
      </c>
      <c r="X33" s="329" t="s">
        <v>290</v>
      </c>
      <c r="Y33" s="316">
        <f t="shared" si="6"/>
        <v>2719.5</v>
      </c>
      <c r="Z33" s="325">
        <f t="shared" si="7"/>
        <v>2900.8</v>
      </c>
      <c r="AA33" s="326">
        <f t="shared" si="61"/>
        <v>4713.8</v>
      </c>
      <c r="AB33" s="325">
        <v>7252</v>
      </c>
      <c r="AC33" s="326">
        <f t="shared" si="8"/>
        <v>10878</v>
      </c>
      <c r="AD33" s="325">
        <f t="shared" si="9"/>
        <v>14504</v>
      </c>
      <c r="AE33" s="326" t="s">
        <v>203</v>
      </c>
      <c r="AF33" s="325" t="s">
        <v>203</v>
      </c>
      <c r="AG33" s="326">
        <f t="shared" si="51"/>
        <v>14504</v>
      </c>
      <c r="AH33" s="325">
        <f t="shared" si="73"/>
        <v>4351.2</v>
      </c>
      <c r="AI33" s="326" t="s">
        <v>203</v>
      </c>
      <c r="AJ33" s="325" t="s">
        <v>203</v>
      </c>
      <c r="AK33" s="326" t="s">
        <v>203</v>
      </c>
      <c r="AL33" s="325" t="s">
        <v>203</v>
      </c>
      <c r="AM33" s="326" t="s">
        <v>203</v>
      </c>
      <c r="AN33" s="325" t="s">
        <v>203</v>
      </c>
      <c r="AO33" s="326" t="s">
        <v>203</v>
      </c>
      <c r="AP33" s="325" t="s">
        <v>203</v>
      </c>
      <c r="AQ33" s="322"/>
      <c r="AR33" s="328" t="s">
        <v>289</v>
      </c>
      <c r="AS33" s="324" t="s">
        <v>290</v>
      </c>
      <c r="AT33" s="316">
        <f t="shared" si="12"/>
        <v>2034</v>
      </c>
      <c r="AU33" s="325">
        <f t="shared" si="13"/>
        <v>2169.6</v>
      </c>
      <c r="AV33" s="326">
        <f t="shared" si="62"/>
        <v>3525.6</v>
      </c>
      <c r="AW33" s="325">
        <v>5424</v>
      </c>
      <c r="AX33" s="326">
        <f t="shared" si="14"/>
        <v>6237.5999999999995</v>
      </c>
      <c r="AY33" s="325">
        <f t="shared" si="48"/>
        <v>10848</v>
      </c>
      <c r="AZ33" s="326" t="s">
        <v>203</v>
      </c>
      <c r="BA33" s="330" t="s">
        <v>203</v>
      </c>
      <c r="BB33" s="326">
        <f t="shared" si="74"/>
        <v>10848</v>
      </c>
      <c r="BC33" s="325">
        <f t="shared" si="50"/>
        <v>4068</v>
      </c>
      <c r="BD33" s="326" t="s">
        <v>203</v>
      </c>
      <c r="BE33" s="330" t="s">
        <v>203</v>
      </c>
      <c r="BF33" s="326" t="s">
        <v>203</v>
      </c>
      <c r="BG33" s="330" t="s">
        <v>203</v>
      </c>
      <c r="BH33" s="326" t="s">
        <v>203</v>
      </c>
      <c r="BI33" s="330" t="s">
        <v>203</v>
      </c>
      <c r="BJ33" s="326" t="s">
        <v>203</v>
      </c>
      <c r="BK33" s="330" t="s">
        <v>203</v>
      </c>
      <c r="BL33" s="309"/>
      <c r="BM33" s="319"/>
      <c r="BN33" s="328" t="s">
        <v>291</v>
      </c>
      <c r="BO33" s="329" t="s">
        <v>292</v>
      </c>
      <c r="BP33" s="316">
        <f t="shared" si="18"/>
        <v>0</v>
      </c>
      <c r="BQ33" s="325">
        <f t="shared" si="19"/>
        <v>0</v>
      </c>
      <c r="BR33" s="326">
        <f t="shared" si="75"/>
        <v>0</v>
      </c>
      <c r="BS33" s="325">
        <v>0</v>
      </c>
      <c r="BT33" s="326">
        <f t="shared" si="20"/>
        <v>0</v>
      </c>
      <c r="BU33" s="325">
        <f t="shared" si="21"/>
        <v>0</v>
      </c>
      <c r="BV33" s="326">
        <v>4181</v>
      </c>
      <c r="BW33" s="325">
        <f>BV33*0.375</f>
        <v>1567.875</v>
      </c>
      <c r="BX33" s="326">
        <f t="shared" si="76"/>
        <v>0</v>
      </c>
      <c r="BY33" s="325">
        <f t="shared" si="23"/>
        <v>0</v>
      </c>
      <c r="BZ33" s="326" t="s">
        <v>203</v>
      </c>
      <c r="CA33" s="325" t="s">
        <v>203</v>
      </c>
      <c r="CB33" s="326" t="s">
        <v>203</v>
      </c>
      <c r="CC33" s="325" t="s">
        <v>203</v>
      </c>
      <c r="CD33" s="326" t="s">
        <v>203</v>
      </c>
      <c r="CE33" s="325" t="s">
        <v>203</v>
      </c>
      <c r="CF33" s="326" t="s">
        <v>203</v>
      </c>
      <c r="CG33" s="325" t="s">
        <v>203</v>
      </c>
      <c r="CH33" s="319"/>
    </row>
    <row r="34" spans="1:86" ht="12.75" x14ac:dyDescent="0.2">
      <c r="A34" s="323" t="s">
        <v>293</v>
      </c>
      <c r="B34" s="324" t="s">
        <v>294</v>
      </c>
      <c r="C34" s="316">
        <f t="shared" si="0"/>
        <v>0</v>
      </c>
      <c r="D34" s="325">
        <f t="shared" si="1"/>
        <v>0</v>
      </c>
      <c r="E34" s="326">
        <f t="shared" si="59"/>
        <v>0</v>
      </c>
      <c r="F34" s="325">
        <v>0</v>
      </c>
      <c r="G34" s="326">
        <f t="shared" si="2"/>
        <v>0</v>
      </c>
      <c r="H34" s="325">
        <f t="shared" si="3"/>
        <v>0</v>
      </c>
      <c r="I34" s="326" t="s">
        <v>203</v>
      </c>
      <c r="J34" s="325" t="s">
        <v>203</v>
      </c>
      <c r="K34" s="327"/>
      <c r="L34" s="326">
        <f t="shared" si="4"/>
        <v>0</v>
      </c>
      <c r="M34" s="325">
        <f t="shared" si="5"/>
        <v>0</v>
      </c>
      <c r="N34" s="326" t="s">
        <v>203</v>
      </c>
      <c r="O34" s="325" t="s">
        <v>203</v>
      </c>
      <c r="P34" s="326" t="s">
        <v>203</v>
      </c>
      <c r="Q34" s="325" t="s">
        <v>203</v>
      </c>
      <c r="R34" s="326" t="s">
        <v>203</v>
      </c>
      <c r="S34" s="325" t="s">
        <v>203</v>
      </c>
      <c r="T34" s="326" t="s">
        <v>203</v>
      </c>
      <c r="U34" s="325" t="s">
        <v>203</v>
      </c>
      <c r="V34" s="319"/>
      <c r="W34" s="328" t="s">
        <v>293</v>
      </c>
      <c r="X34" s="329" t="s">
        <v>294</v>
      </c>
      <c r="Y34" s="316">
        <f t="shared" si="6"/>
        <v>0</v>
      </c>
      <c r="Z34" s="325">
        <f t="shared" si="7"/>
        <v>0</v>
      </c>
      <c r="AA34" s="326">
        <f t="shared" si="61"/>
        <v>0</v>
      </c>
      <c r="AB34" s="325">
        <v>0</v>
      </c>
      <c r="AC34" s="326">
        <f t="shared" si="8"/>
        <v>0</v>
      </c>
      <c r="AD34" s="325">
        <f t="shared" si="9"/>
        <v>0</v>
      </c>
      <c r="AE34" s="326" t="s">
        <v>203</v>
      </c>
      <c r="AF34" s="325" t="s">
        <v>203</v>
      </c>
      <c r="AG34" s="326">
        <f t="shared" si="51"/>
        <v>0</v>
      </c>
      <c r="AH34" s="325">
        <f t="shared" si="73"/>
        <v>0</v>
      </c>
      <c r="AI34" s="326" t="s">
        <v>203</v>
      </c>
      <c r="AJ34" s="325" t="s">
        <v>203</v>
      </c>
      <c r="AK34" s="326" t="s">
        <v>203</v>
      </c>
      <c r="AL34" s="325" t="s">
        <v>203</v>
      </c>
      <c r="AM34" s="326" t="s">
        <v>203</v>
      </c>
      <c r="AN34" s="325" t="s">
        <v>203</v>
      </c>
      <c r="AO34" s="326" t="s">
        <v>203</v>
      </c>
      <c r="AP34" s="325" t="s">
        <v>203</v>
      </c>
      <c r="AQ34" s="322"/>
      <c r="AR34" s="328" t="s">
        <v>293</v>
      </c>
      <c r="AS34" s="324" t="s">
        <v>294</v>
      </c>
      <c r="AT34" s="316">
        <f t="shared" si="12"/>
        <v>0</v>
      </c>
      <c r="AU34" s="325">
        <f t="shared" si="13"/>
        <v>0</v>
      </c>
      <c r="AV34" s="326">
        <f t="shared" si="62"/>
        <v>0</v>
      </c>
      <c r="AW34" s="325">
        <v>0</v>
      </c>
      <c r="AX34" s="326">
        <f t="shared" si="14"/>
        <v>0</v>
      </c>
      <c r="AY34" s="325">
        <f t="shared" si="48"/>
        <v>0</v>
      </c>
      <c r="AZ34" s="326" t="s">
        <v>203</v>
      </c>
      <c r="BA34" s="330" t="s">
        <v>203</v>
      </c>
      <c r="BB34" s="326">
        <f t="shared" si="74"/>
        <v>0</v>
      </c>
      <c r="BC34" s="325">
        <f t="shared" si="50"/>
        <v>0</v>
      </c>
      <c r="BD34" s="326" t="s">
        <v>203</v>
      </c>
      <c r="BE34" s="330" t="s">
        <v>203</v>
      </c>
      <c r="BF34" s="326" t="s">
        <v>203</v>
      </c>
      <c r="BG34" s="330" t="s">
        <v>203</v>
      </c>
      <c r="BH34" s="326" t="s">
        <v>203</v>
      </c>
      <c r="BI34" s="330" t="s">
        <v>203</v>
      </c>
      <c r="BJ34" s="326" t="s">
        <v>203</v>
      </c>
      <c r="BK34" s="330" t="s">
        <v>203</v>
      </c>
      <c r="BL34" s="309"/>
      <c r="BM34" s="319"/>
      <c r="BN34" s="328" t="s">
        <v>281</v>
      </c>
      <c r="BO34" s="329" t="s">
        <v>282</v>
      </c>
      <c r="BP34" s="316">
        <f t="shared" si="18"/>
        <v>663.375</v>
      </c>
      <c r="BQ34" s="325">
        <f t="shared" si="19"/>
        <v>707.6</v>
      </c>
      <c r="BR34" s="326">
        <f t="shared" si="75"/>
        <v>1149.8500000000001</v>
      </c>
      <c r="BS34" s="325">
        <v>1769</v>
      </c>
      <c r="BT34" s="326">
        <f t="shared" si="20"/>
        <v>2653.5</v>
      </c>
      <c r="BU34" s="325">
        <f t="shared" si="21"/>
        <v>3538</v>
      </c>
      <c r="BV34" s="326" t="s">
        <v>203</v>
      </c>
      <c r="BW34" s="325" t="s">
        <v>203</v>
      </c>
      <c r="BX34" s="326">
        <f t="shared" si="76"/>
        <v>3538</v>
      </c>
      <c r="BY34" s="325">
        <f t="shared" si="23"/>
        <v>1326.75</v>
      </c>
      <c r="BZ34" s="326" t="s">
        <v>203</v>
      </c>
      <c r="CA34" s="325" t="s">
        <v>203</v>
      </c>
      <c r="CB34" s="326" t="s">
        <v>203</v>
      </c>
      <c r="CC34" s="325" t="s">
        <v>203</v>
      </c>
      <c r="CD34" s="326" t="s">
        <v>203</v>
      </c>
      <c r="CE34" s="325" t="s">
        <v>203</v>
      </c>
      <c r="CF34" s="326" t="s">
        <v>203</v>
      </c>
      <c r="CG34" s="325" t="s">
        <v>203</v>
      </c>
      <c r="CH34" s="319"/>
    </row>
    <row r="35" spans="1:86" ht="12.75" x14ac:dyDescent="0.2">
      <c r="A35" s="309" t="s">
        <v>295</v>
      </c>
      <c r="B35" s="324" t="s">
        <v>296</v>
      </c>
      <c r="C35" s="316">
        <f t="shared" si="0"/>
        <v>5482.875</v>
      </c>
      <c r="D35" s="325">
        <f t="shared" si="1"/>
        <v>5848.4000000000005</v>
      </c>
      <c r="E35" s="326">
        <f t="shared" si="59"/>
        <v>9503.65</v>
      </c>
      <c r="F35" s="325">
        <v>14621</v>
      </c>
      <c r="G35" s="326">
        <f t="shared" si="2"/>
        <v>21931.5</v>
      </c>
      <c r="H35" s="325">
        <f t="shared" si="3"/>
        <v>29242</v>
      </c>
      <c r="I35" s="326" t="s">
        <v>203</v>
      </c>
      <c r="J35" s="325" t="s">
        <v>203</v>
      </c>
      <c r="K35" s="327"/>
      <c r="L35" s="326">
        <f t="shared" si="4"/>
        <v>29242</v>
      </c>
      <c r="M35" s="325">
        <f t="shared" si="5"/>
        <v>10965.75</v>
      </c>
      <c r="N35" s="326" t="s">
        <v>203</v>
      </c>
      <c r="O35" s="325" t="s">
        <v>203</v>
      </c>
      <c r="P35" s="326" t="s">
        <v>203</v>
      </c>
      <c r="Q35" s="325" t="s">
        <v>203</v>
      </c>
      <c r="R35" s="326" t="s">
        <v>203</v>
      </c>
      <c r="S35" s="325" t="s">
        <v>203</v>
      </c>
      <c r="T35" s="326" t="s">
        <v>203</v>
      </c>
      <c r="U35" s="325" t="s">
        <v>203</v>
      </c>
      <c r="V35" s="319"/>
      <c r="W35" s="328" t="s">
        <v>295</v>
      </c>
      <c r="X35" s="329" t="s">
        <v>296</v>
      </c>
      <c r="Y35" s="316">
        <f t="shared" si="6"/>
        <v>1489.5</v>
      </c>
      <c r="Z35" s="325">
        <f t="shared" si="7"/>
        <v>1588.8000000000002</v>
      </c>
      <c r="AA35" s="326">
        <f>AB35*0.5</f>
        <v>1986</v>
      </c>
      <c r="AB35" s="325">
        <v>3972</v>
      </c>
      <c r="AC35" s="326">
        <f t="shared" si="8"/>
        <v>5958</v>
      </c>
      <c r="AD35" s="325">
        <f t="shared" si="9"/>
        <v>7944</v>
      </c>
      <c r="AE35" s="326" t="s">
        <v>203</v>
      </c>
      <c r="AF35" s="325" t="s">
        <v>203</v>
      </c>
      <c r="AG35" s="326">
        <f t="shared" si="51"/>
        <v>7944</v>
      </c>
      <c r="AH35" s="325">
        <f t="shared" si="73"/>
        <v>2383.1999999999998</v>
      </c>
      <c r="AI35" s="326" t="s">
        <v>203</v>
      </c>
      <c r="AJ35" s="325" t="s">
        <v>203</v>
      </c>
      <c r="AK35" s="326" t="s">
        <v>203</v>
      </c>
      <c r="AL35" s="325" t="s">
        <v>203</v>
      </c>
      <c r="AM35" s="326" t="s">
        <v>203</v>
      </c>
      <c r="AN35" s="325" t="s">
        <v>203</v>
      </c>
      <c r="AO35" s="326" t="s">
        <v>203</v>
      </c>
      <c r="AP35" s="325" t="s">
        <v>203</v>
      </c>
      <c r="AQ35" s="322"/>
      <c r="AR35" s="328" t="s">
        <v>295</v>
      </c>
      <c r="AS35" s="324" t="s">
        <v>296</v>
      </c>
      <c r="AT35" s="316">
        <f t="shared" si="12"/>
        <v>1117.875</v>
      </c>
      <c r="AU35" s="325">
        <f t="shared" si="13"/>
        <v>1192.4000000000001</v>
      </c>
      <c r="AV35" s="326">
        <f t="shared" si="62"/>
        <v>1937.65</v>
      </c>
      <c r="AW35" s="325">
        <v>2981</v>
      </c>
      <c r="AX35" s="326">
        <f t="shared" si="14"/>
        <v>3428.1499999999996</v>
      </c>
      <c r="AY35" s="325">
        <f t="shared" si="48"/>
        <v>5962</v>
      </c>
      <c r="AZ35" s="326" t="s">
        <v>203</v>
      </c>
      <c r="BA35" s="330" t="s">
        <v>203</v>
      </c>
      <c r="BB35" s="326">
        <f t="shared" si="74"/>
        <v>5962</v>
      </c>
      <c r="BC35" s="325">
        <f t="shared" si="50"/>
        <v>2235.75</v>
      </c>
      <c r="BD35" s="326" t="s">
        <v>203</v>
      </c>
      <c r="BE35" s="330" t="s">
        <v>203</v>
      </c>
      <c r="BF35" s="326" t="s">
        <v>203</v>
      </c>
      <c r="BG35" s="330" t="s">
        <v>203</v>
      </c>
      <c r="BH35" s="326" t="s">
        <v>203</v>
      </c>
      <c r="BI35" s="330" t="s">
        <v>203</v>
      </c>
      <c r="BJ35" s="326" t="s">
        <v>203</v>
      </c>
      <c r="BK35" s="330" t="s">
        <v>203</v>
      </c>
      <c r="BL35" s="309"/>
      <c r="BM35" s="319"/>
      <c r="BN35" s="328" t="s">
        <v>285</v>
      </c>
      <c r="BO35" s="329" t="s">
        <v>286</v>
      </c>
      <c r="BP35" s="316">
        <f t="shared" si="18"/>
        <v>591</v>
      </c>
      <c r="BQ35" s="325">
        <f t="shared" si="19"/>
        <v>630.40000000000009</v>
      </c>
      <c r="BR35" s="326">
        <f t="shared" si="75"/>
        <v>1024.4000000000001</v>
      </c>
      <c r="BS35" s="325">
        <v>1576</v>
      </c>
      <c r="BT35" s="326">
        <f t="shared" si="20"/>
        <v>2364</v>
      </c>
      <c r="BU35" s="325">
        <f t="shared" si="21"/>
        <v>3152</v>
      </c>
      <c r="BV35" s="326" t="s">
        <v>203</v>
      </c>
      <c r="BW35" s="325" t="s">
        <v>203</v>
      </c>
      <c r="BX35" s="326">
        <f t="shared" si="76"/>
        <v>3152</v>
      </c>
      <c r="BY35" s="325">
        <f t="shared" si="23"/>
        <v>1182</v>
      </c>
      <c r="BZ35" s="326" t="s">
        <v>297</v>
      </c>
      <c r="CA35" s="325" t="s">
        <v>203</v>
      </c>
      <c r="CB35" s="326" t="s">
        <v>297</v>
      </c>
      <c r="CC35" s="325" t="s">
        <v>203</v>
      </c>
      <c r="CD35" s="326" t="s">
        <v>297</v>
      </c>
      <c r="CE35" s="325" t="s">
        <v>203</v>
      </c>
      <c r="CF35" s="326" t="s">
        <v>297</v>
      </c>
      <c r="CG35" s="325" t="s">
        <v>203</v>
      </c>
      <c r="CH35" s="319"/>
    </row>
    <row r="36" spans="1:86" ht="12.75" x14ac:dyDescent="0.2">
      <c r="A36" s="323" t="s">
        <v>298</v>
      </c>
      <c r="B36" s="324" t="s">
        <v>299</v>
      </c>
      <c r="C36" s="316">
        <f t="shared" si="0"/>
        <v>3015</v>
      </c>
      <c r="D36" s="325">
        <f t="shared" si="1"/>
        <v>3216</v>
      </c>
      <c r="E36" s="326">
        <f>F36*0.5</f>
        <v>4020</v>
      </c>
      <c r="F36" s="325">
        <v>8040</v>
      </c>
      <c r="G36" s="326">
        <f t="shared" si="2"/>
        <v>12060</v>
      </c>
      <c r="H36" s="325">
        <f t="shared" si="3"/>
        <v>16080</v>
      </c>
      <c r="I36" s="326" t="s">
        <v>203</v>
      </c>
      <c r="J36" s="325" t="s">
        <v>203</v>
      </c>
      <c r="K36" s="327"/>
      <c r="L36" s="326">
        <f t="shared" si="4"/>
        <v>16080</v>
      </c>
      <c r="M36" s="325">
        <f t="shared" si="5"/>
        <v>6030</v>
      </c>
      <c r="N36" s="326" t="s">
        <v>203</v>
      </c>
      <c r="O36" s="325"/>
      <c r="P36" s="326" t="s">
        <v>203</v>
      </c>
      <c r="Q36" s="344" t="s">
        <v>203</v>
      </c>
      <c r="R36" s="326" t="s">
        <v>203</v>
      </c>
      <c r="S36" s="344" t="s">
        <v>203</v>
      </c>
      <c r="T36" s="326" t="s">
        <v>203</v>
      </c>
      <c r="U36" s="344" t="s">
        <v>203</v>
      </c>
      <c r="V36" s="319"/>
      <c r="W36" s="345" t="s">
        <v>298</v>
      </c>
      <c r="X36" s="340" t="s">
        <v>299</v>
      </c>
      <c r="Y36" s="316">
        <f t="shared" si="6"/>
        <v>769.5</v>
      </c>
      <c r="Z36" s="325">
        <f t="shared" si="7"/>
        <v>820.80000000000007</v>
      </c>
      <c r="AA36" s="326">
        <f t="shared" ref="AA36:AA52" si="77">AB36*0.65</f>
        <v>1333.8</v>
      </c>
      <c r="AB36" s="330">
        <v>2052</v>
      </c>
      <c r="AC36" s="326">
        <f t="shared" si="8"/>
        <v>3078</v>
      </c>
      <c r="AD36" s="325">
        <f t="shared" si="9"/>
        <v>4104</v>
      </c>
      <c r="AE36" s="326" t="s">
        <v>203</v>
      </c>
      <c r="AF36" s="330" t="s">
        <v>203</v>
      </c>
      <c r="AG36" s="326">
        <f t="shared" si="51"/>
        <v>4104</v>
      </c>
      <c r="AH36" s="325">
        <f t="shared" si="73"/>
        <v>1231.2</v>
      </c>
      <c r="AI36" s="326" t="s">
        <v>203</v>
      </c>
      <c r="AJ36" s="325" t="s">
        <v>203</v>
      </c>
      <c r="AK36" s="326" t="s">
        <v>203</v>
      </c>
      <c r="AL36" s="325" t="s">
        <v>203</v>
      </c>
      <c r="AM36" s="326" t="s">
        <v>203</v>
      </c>
      <c r="AN36" s="325" t="s">
        <v>203</v>
      </c>
      <c r="AO36" s="326" t="s">
        <v>203</v>
      </c>
      <c r="AP36" s="325" t="s">
        <v>203</v>
      </c>
      <c r="AQ36" s="322"/>
      <c r="AR36" s="345" t="s">
        <v>298</v>
      </c>
      <c r="AS36" s="324" t="s">
        <v>203</v>
      </c>
      <c r="AT36" s="316">
        <f t="shared" si="12"/>
        <v>485.25</v>
      </c>
      <c r="AU36" s="325">
        <f t="shared" si="13"/>
        <v>517.6</v>
      </c>
      <c r="AV36" s="326">
        <f t="shared" si="62"/>
        <v>841.1</v>
      </c>
      <c r="AW36" s="325">
        <v>1294</v>
      </c>
      <c r="AX36" s="326">
        <f t="shared" si="14"/>
        <v>1488.1</v>
      </c>
      <c r="AY36" s="325">
        <f t="shared" si="48"/>
        <v>2588</v>
      </c>
      <c r="AZ36" s="326" t="s">
        <v>203</v>
      </c>
      <c r="BA36" s="330" t="s">
        <v>203</v>
      </c>
      <c r="BB36" s="326">
        <f t="shared" si="74"/>
        <v>2588</v>
      </c>
      <c r="BC36" s="325">
        <f t="shared" si="50"/>
        <v>970.5</v>
      </c>
      <c r="BD36" s="326" t="s">
        <v>203</v>
      </c>
      <c r="BE36" s="330" t="s">
        <v>203</v>
      </c>
      <c r="BF36" s="326" t="s">
        <v>203</v>
      </c>
      <c r="BG36" s="330" t="s">
        <v>203</v>
      </c>
      <c r="BH36" s="326" t="s">
        <v>203</v>
      </c>
      <c r="BI36" s="330" t="s">
        <v>203</v>
      </c>
      <c r="BJ36" s="326" t="s">
        <v>203</v>
      </c>
      <c r="BK36" s="330" t="s">
        <v>203</v>
      </c>
      <c r="BL36" s="309"/>
      <c r="BM36" s="319"/>
      <c r="BN36" s="328" t="s">
        <v>289</v>
      </c>
      <c r="BO36" s="329" t="s">
        <v>290</v>
      </c>
      <c r="BP36" s="316">
        <f t="shared" si="18"/>
        <v>0</v>
      </c>
      <c r="BQ36" s="325">
        <f t="shared" si="19"/>
        <v>0</v>
      </c>
      <c r="BR36" s="326">
        <f t="shared" si="75"/>
        <v>0</v>
      </c>
      <c r="BS36" s="325">
        <v>0</v>
      </c>
      <c r="BT36" s="326">
        <f t="shared" si="20"/>
        <v>0</v>
      </c>
      <c r="BU36" s="325">
        <f t="shared" si="21"/>
        <v>0</v>
      </c>
      <c r="BV36" s="326" t="s">
        <v>203</v>
      </c>
      <c r="BW36" s="325" t="s">
        <v>203</v>
      </c>
      <c r="BX36" s="326">
        <f t="shared" si="76"/>
        <v>0</v>
      </c>
      <c r="BY36" s="325">
        <f t="shared" si="23"/>
        <v>0</v>
      </c>
      <c r="BZ36" s="326" t="s">
        <v>203</v>
      </c>
      <c r="CA36" s="330" t="s">
        <v>203</v>
      </c>
      <c r="CB36" s="326" t="s">
        <v>203</v>
      </c>
      <c r="CC36" s="330" t="s">
        <v>203</v>
      </c>
      <c r="CD36" s="326" t="s">
        <v>203</v>
      </c>
      <c r="CE36" s="330" t="s">
        <v>203</v>
      </c>
      <c r="CF36" s="326" t="s">
        <v>203</v>
      </c>
      <c r="CG36" s="330" t="s">
        <v>203</v>
      </c>
      <c r="CH36" s="319"/>
    </row>
    <row r="37" spans="1:86" ht="12.75" x14ac:dyDescent="0.2">
      <c r="A37" s="333" t="s">
        <v>25</v>
      </c>
      <c r="B37" s="334" t="s">
        <v>26</v>
      </c>
      <c r="C37" s="316">
        <f t="shared" si="0"/>
        <v>2190</v>
      </c>
      <c r="D37" s="317">
        <f t="shared" si="1"/>
        <v>2336</v>
      </c>
      <c r="E37" s="316">
        <f t="shared" ref="E37:E50" si="78">F37*0.65</f>
        <v>3796</v>
      </c>
      <c r="F37" s="331">
        <v>5840</v>
      </c>
      <c r="G37" s="316">
        <f t="shared" si="2"/>
        <v>8760</v>
      </c>
      <c r="H37" s="317">
        <f t="shared" si="3"/>
        <v>11680</v>
      </c>
      <c r="I37" s="316">
        <v>29865</v>
      </c>
      <c r="J37" s="331">
        <f>I37*0.375</f>
        <v>11199.375</v>
      </c>
      <c r="K37" s="318"/>
      <c r="L37" s="316">
        <f t="shared" si="4"/>
        <v>11680</v>
      </c>
      <c r="M37" s="317">
        <f t="shared" si="5"/>
        <v>4380</v>
      </c>
      <c r="N37" s="346">
        <v>6506</v>
      </c>
      <c r="O37" s="347">
        <v>6720</v>
      </c>
      <c r="P37" s="346" t="s">
        <v>203</v>
      </c>
      <c r="Q37" s="347">
        <v>7466</v>
      </c>
      <c r="R37" s="346">
        <v>89596</v>
      </c>
      <c r="S37" s="347">
        <f>R37*0.375</f>
        <v>33598.5</v>
      </c>
      <c r="T37" s="346">
        <v>44798</v>
      </c>
      <c r="U37" s="347">
        <f>T37*0.375</f>
        <v>16799.25</v>
      </c>
      <c r="V37" s="335"/>
      <c r="W37" s="328" t="s">
        <v>300</v>
      </c>
      <c r="X37" s="329" t="s">
        <v>301</v>
      </c>
      <c r="Y37" s="316">
        <f t="shared" si="6"/>
        <v>658.5</v>
      </c>
      <c r="Z37" s="325">
        <f t="shared" si="7"/>
        <v>702.40000000000009</v>
      </c>
      <c r="AA37" s="326">
        <f t="shared" si="77"/>
        <v>1141.4000000000001</v>
      </c>
      <c r="AB37" s="325">
        <v>1756</v>
      </c>
      <c r="AC37" s="326">
        <f t="shared" si="8"/>
        <v>2634</v>
      </c>
      <c r="AD37" s="325">
        <f t="shared" si="9"/>
        <v>3512</v>
      </c>
      <c r="AE37" s="326" t="s">
        <v>203</v>
      </c>
      <c r="AF37" s="325" t="s">
        <v>203</v>
      </c>
      <c r="AG37" s="326">
        <f t="shared" si="51"/>
        <v>3512</v>
      </c>
      <c r="AH37" s="325">
        <f t="shared" si="73"/>
        <v>1053.5999999999999</v>
      </c>
      <c r="AI37" s="326" t="s">
        <v>203</v>
      </c>
      <c r="AJ37" s="325" t="s">
        <v>203</v>
      </c>
      <c r="AK37" s="326" t="s">
        <v>203</v>
      </c>
      <c r="AL37" s="325" t="s">
        <v>203</v>
      </c>
      <c r="AM37" s="326" t="s">
        <v>203</v>
      </c>
      <c r="AN37" s="325" t="s">
        <v>203</v>
      </c>
      <c r="AO37" s="326" t="s">
        <v>203</v>
      </c>
      <c r="AP37" s="325" t="s">
        <v>203</v>
      </c>
      <c r="AQ37" s="337"/>
      <c r="AR37" s="314" t="s">
        <v>25</v>
      </c>
      <c r="AS37" s="324" t="s">
        <v>26</v>
      </c>
      <c r="AT37" s="316">
        <f t="shared" si="12"/>
        <v>584.25</v>
      </c>
      <c r="AU37" s="317">
        <f t="shared" si="13"/>
        <v>623.20000000000005</v>
      </c>
      <c r="AV37" s="316">
        <f t="shared" si="62"/>
        <v>1012.7</v>
      </c>
      <c r="AW37" s="317">
        <v>1558</v>
      </c>
      <c r="AX37" s="316">
        <f t="shared" si="14"/>
        <v>1791.6999999999998</v>
      </c>
      <c r="AY37" s="317">
        <f t="shared" si="48"/>
        <v>3116</v>
      </c>
      <c r="AZ37" s="316" t="s">
        <v>203</v>
      </c>
      <c r="BA37" s="331" t="s">
        <v>203</v>
      </c>
      <c r="BB37" s="316">
        <f t="shared" si="74"/>
        <v>3116</v>
      </c>
      <c r="BC37" s="317">
        <f t="shared" si="50"/>
        <v>1168.5</v>
      </c>
      <c r="BD37" s="316" t="s">
        <v>203</v>
      </c>
      <c r="BE37" s="331" t="s">
        <v>203</v>
      </c>
      <c r="BF37" s="316" t="s">
        <v>203</v>
      </c>
      <c r="BG37" s="331" t="s">
        <v>203</v>
      </c>
      <c r="BH37" s="316" t="s">
        <v>203</v>
      </c>
      <c r="BI37" s="331" t="s">
        <v>203</v>
      </c>
      <c r="BJ37" s="316" t="s">
        <v>203</v>
      </c>
      <c r="BK37" s="331" t="s">
        <v>203</v>
      </c>
      <c r="BL37" s="309"/>
      <c r="BM37" s="335"/>
      <c r="BN37" s="339" t="s">
        <v>293</v>
      </c>
      <c r="BO37" s="340" t="s">
        <v>294</v>
      </c>
      <c r="BP37" s="316">
        <f t="shared" si="18"/>
        <v>0</v>
      </c>
      <c r="BQ37" s="325">
        <f t="shared" si="19"/>
        <v>0</v>
      </c>
      <c r="BR37" s="326">
        <f t="shared" si="75"/>
        <v>0</v>
      </c>
      <c r="BS37" s="330">
        <v>0</v>
      </c>
      <c r="BT37" s="326">
        <f t="shared" si="20"/>
        <v>0</v>
      </c>
      <c r="BU37" s="325">
        <f t="shared" si="21"/>
        <v>0</v>
      </c>
      <c r="BV37" s="326" t="s">
        <v>203</v>
      </c>
      <c r="BW37" s="330" t="s">
        <v>203</v>
      </c>
      <c r="BX37" s="326">
        <f t="shared" si="76"/>
        <v>0</v>
      </c>
      <c r="BY37" s="325">
        <f t="shared" si="23"/>
        <v>0</v>
      </c>
      <c r="BZ37" s="326" t="s">
        <v>203</v>
      </c>
      <c r="CA37" s="325" t="s">
        <v>203</v>
      </c>
      <c r="CB37" s="326" t="s">
        <v>203</v>
      </c>
      <c r="CC37" s="325" t="s">
        <v>203</v>
      </c>
      <c r="CD37" s="326" t="s">
        <v>203</v>
      </c>
      <c r="CE37" s="325" t="s">
        <v>203</v>
      </c>
      <c r="CF37" s="326" t="s">
        <v>203</v>
      </c>
      <c r="CG37" s="325" t="s">
        <v>203</v>
      </c>
      <c r="CH37" s="335"/>
    </row>
    <row r="38" spans="1:86" ht="12.75" x14ac:dyDescent="0.2">
      <c r="A38" s="323" t="s">
        <v>302</v>
      </c>
      <c r="B38" s="324" t="s">
        <v>303</v>
      </c>
      <c r="C38" s="316">
        <f t="shared" si="0"/>
        <v>4321.125</v>
      </c>
      <c r="D38" s="325">
        <f t="shared" si="1"/>
        <v>4609.2</v>
      </c>
      <c r="E38" s="326">
        <f t="shared" si="78"/>
        <v>7489.95</v>
      </c>
      <c r="F38" s="325">
        <v>11523</v>
      </c>
      <c r="G38" s="326">
        <f t="shared" si="2"/>
        <v>17284.5</v>
      </c>
      <c r="H38" s="325">
        <f t="shared" si="3"/>
        <v>23046</v>
      </c>
      <c r="I38" s="326" t="s">
        <v>203</v>
      </c>
      <c r="J38" s="325" t="s">
        <v>203</v>
      </c>
      <c r="K38" s="327"/>
      <c r="L38" s="326">
        <f t="shared" si="4"/>
        <v>23046</v>
      </c>
      <c r="M38" s="325">
        <f t="shared" si="5"/>
        <v>8642.25</v>
      </c>
      <c r="N38" s="326" t="s">
        <v>203</v>
      </c>
      <c r="O38" s="325" t="s">
        <v>203</v>
      </c>
      <c r="P38" s="326" t="s">
        <v>203</v>
      </c>
      <c r="Q38" s="325" t="s">
        <v>203</v>
      </c>
      <c r="R38" s="326" t="s">
        <v>203</v>
      </c>
      <c r="S38" s="325" t="s">
        <v>203</v>
      </c>
      <c r="T38" s="326" t="s">
        <v>203</v>
      </c>
      <c r="U38" s="325" t="s">
        <v>203</v>
      </c>
      <c r="V38" s="319"/>
      <c r="W38" s="314" t="s">
        <v>25</v>
      </c>
      <c r="X38" s="315" t="s">
        <v>26</v>
      </c>
      <c r="Y38" s="316">
        <f t="shared" si="6"/>
        <v>634.875</v>
      </c>
      <c r="Z38" s="317">
        <f t="shared" si="7"/>
        <v>677.2</v>
      </c>
      <c r="AA38" s="316">
        <f t="shared" si="77"/>
        <v>1100.45</v>
      </c>
      <c r="AB38" s="317">
        <v>1693</v>
      </c>
      <c r="AC38" s="316">
        <f t="shared" si="8"/>
        <v>2539.5</v>
      </c>
      <c r="AD38" s="317">
        <f t="shared" si="9"/>
        <v>3386</v>
      </c>
      <c r="AE38" s="316"/>
      <c r="AF38" s="317"/>
      <c r="AG38" s="316">
        <f t="shared" si="51"/>
        <v>3386</v>
      </c>
      <c r="AH38" s="317">
        <f t="shared" si="73"/>
        <v>1015.8</v>
      </c>
      <c r="AI38" s="326"/>
      <c r="AJ38" s="325"/>
      <c r="AK38" s="326"/>
      <c r="AL38" s="325"/>
      <c r="AM38" s="326"/>
      <c r="AN38" s="325"/>
      <c r="AO38" s="326"/>
      <c r="AP38" s="325"/>
      <c r="AQ38" s="322"/>
      <c r="AR38" s="339" t="s">
        <v>304</v>
      </c>
      <c r="AS38" s="334" t="s">
        <v>305</v>
      </c>
      <c r="AT38" s="316">
        <f t="shared" si="12"/>
        <v>584.25</v>
      </c>
      <c r="AU38" s="325">
        <f t="shared" si="13"/>
        <v>623.20000000000005</v>
      </c>
      <c r="AV38" s="326">
        <f t="shared" si="62"/>
        <v>1012.7</v>
      </c>
      <c r="AW38" s="330">
        <v>1558</v>
      </c>
      <c r="AX38" s="326">
        <f t="shared" si="14"/>
        <v>1791.6999999999998</v>
      </c>
      <c r="AY38" s="325">
        <f t="shared" si="48"/>
        <v>3116</v>
      </c>
      <c r="AZ38" s="326" t="s">
        <v>203</v>
      </c>
      <c r="BA38" s="330" t="s">
        <v>203</v>
      </c>
      <c r="BB38" s="326">
        <f t="shared" si="74"/>
        <v>3116</v>
      </c>
      <c r="BC38" s="325">
        <f t="shared" si="50"/>
        <v>1168.5</v>
      </c>
      <c r="BD38" s="326" t="s">
        <v>203</v>
      </c>
      <c r="BE38" s="330" t="s">
        <v>203</v>
      </c>
      <c r="BF38" s="326" t="s">
        <v>203</v>
      </c>
      <c r="BG38" s="330" t="s">
        <v>203</v>
      </c>
      <c r="BH38" s="326" t="s">
        <v>203</v>
      </c>
      <c r="BI38" s="330" t="s">
        <v>203</v>
      </c>
      <c r="BJ38" s="326" t="s">
        <v>203</v>
      </c>
      <c r="BK38" s="330" t="s">
        <v>203</v>
      </c>
      <c r="BL38" s="309"/>
      <c r="BM38" s="319"/>
      <c r="BN38" s="328" t="s">
        <v>295</v>
      </c>
      <c r="BO38" s="329" t="s">
        <v>296</v>
      </c>
      <c r="BP38" s="316">
        <f t="shared" si="18"/>
        <v>974.25</v>
      </c>
      <c r="BQ38" s="325">
        <f t="shared" si="19"/>
        <v>1039.2</v>
      </c>
      <c r="BR38" s="326">
        <f>BS38*0.5</f>
        <v>1299</v>
      </c>
      <c r="BS38" s="325">
        <v>2598</v>
      </c>
      <c r="BT38" s="326">
        <f t="shared" si="20"/>
        <v>3897</v>
      </c>
      <c r="BU38" s="325">
        <f t="shared" si="21"/>
        <v>5196</v>
      </c>
      <c r="BV38" s="326" t="s">
        <v>203</v>
      </c>
      <c r="BW38" s="325" t="s">
        <v>203</v>
      </c>
      <c r="BX38" s="326">
        <f t="shared" si="76"/>
        <v>5196</v>
      </c>
      <c r="BY38" s="325">
        <f t="shared" si="23"/>
        <v>1948.5</v>
      </c>
      <c r="BZ38" s="326" t="s">
        <v>203</v>
      </c>
      <c r="CA38" s="325" t="s">
        <v>203</v>
      </c>
      <c r="CB38" s="326" t="s">
        <v>203</v>
      </c>
      <c r="CC38" s="325" t="s">
        <v>203</v>
      </c>
      <c r="CD38" s="326" t="s">
        <v>203</v>
      </c>
      <c r="CE38" s="325" t="s">
        <v>203</v>
      </c>
      <c r="CF38" s="326" t="s">
        <v>203</v>
      </c>
      <c r="CG38" s="325" t="s">
        <v>203</v>
      </c>
      <c r="CH38" s="319"/>
    </row>
    <row r="39" spans="1:86" ht="12.75" x14ac:dyDescent="0.2">
      <c r="A39" s="323" t="s">
        <v>306</v>
      </c>
      <c r="B39" s="324" t="s">
        <v>307</v>
      </c>
      <c r="C39" s="316">
        <f t="shared" si="0"/>
        <v>7260.75</v>
      </c>
      <c r="D39" s="325">
        <f t="shared" si="1"/>
        <v>7744.8</v>
      </c>
      <c r="E39" s="326">
        <f t="shared" si="78"/>
        <v>12585.300000000001</v>
      </c>
      <c r="F39" s="325">
        <v>19362</v>
      </c>
      <c r="G39" s="326">
        <f t="shared" si="2"/>
        <v>29043</v>
      </c>
      <c r="H39" s="325">
        <f t="shared" si="3"/>
        <v>38724</v>
      </c>
      <c r="I39" s="326" t="s">
        <v>203</v>
      </c>
      <c r="J39" s="325" t="s">
        <v>203</v>
      </c>
      <c r="K39" s="327"/>
      <c r="L39" s="326">
        <f t="shared" si="4"/>
        <v>38724</v>
      </c>
      <c r="M39" s="325">
        <f t="shared" si="5"/>
        <v>14521.5</v>
      </c>
      <c r="N39" s="326" t="s">
        <v>203</v>
      </c>
      <c r="O39" s="325" t="s">
        <v>203</v>
      </c>
      <c r="P39" s="326" t="s">
        <v>203</v>
      </c>
      <c r="Q39" s="325" t="s">
        <v>203</v>
      </c>
      <c r="R39" s="326" t="s">
        <v>203</v>
      </c>
      <c r="S39" s="325" t="s">
        <v>203</v>
      </c>
      <c r="T39" s="326" t="s">
        <v>203</v>
      </c>
      <c r="U39" s="325" t="s">
        <v>203</v>
      </c>
      <c r="V39" s="319"/>
      <c r="W39" s="328" t="s">
        <v>266</v>
      </c>
      <c r="X39" s="329" t="s">
        <v>267</v>
      </c>
      <c r="Y39" s="316">
        <f t="shared" si="6"/>
        <v>591</v>
      </c>
      <c r="Z39" s="325">
        <f t="shared" si="7"/>
        <v>630.40000000000009</v>
      </c>
      <c r="AA39" s="326">
        <f t="shared" si="77"/>
        <v>1024.4000000000001</v>
      </c>
      <c r="AB39" s="325">
        <v>1576</v>
      </c>
      <c r="AC39" s="326">
        <f t="shared" si="8"/>
        <v>2364</v>
      </c>
      <c r="AD39" s="325">
        <f t="shared" si="9"/>
        <v>3152</v>
      </c>
      <c r="AE39" s="326" t="s">
        <v>203</v>
      </c>
      <c r="AF39" s="325" t="s">
        <v>203</v>
      </c>
      <c r="AG39" s="326">
        <f t="shared" si="51"/>
        <v>3152</v>
      </c>
      <c r="AH39" s="325">
        <f t="shared" si="73"/>
        <v>945.59999999999991</v>
      </c>
      <c r="AI39" s="326" t="s">
        <v>203</v>
      </c>
      <c r="AJ39" s="325" t="s">
        <v>203</v>
      </c>
      <c r="AK39" s="326" t="s">
        <v>203</v>
      </c>
      <c r="AL39" s="325" t="s">
        <v>203</v>
      </c>
      <c r="AM39" s="326" t="s">
        <v>203</v>
      </c>
      <c r="AN39" s="325" t="s">
        <v>203</v>
      </c>
      <c r="AO39" s="326" t="s">
        <v>203</v>
      </c>
      <c r="AP39" s="325" t="s">
        <v>203</v>
      </c>
      <c r="AQ39" s="322"/>
      <c r="AR39" s="328" t="s">
        <v>308</v>
      </c>
      <c r="AS39" s="324" t="s">
        <v>303</v>
      </c>
      <c r="AT39" s="316">
        <f t="shared" si="12"/>
        <v>923.625</v>
      </c>
      <c r="AU39" s="325">
        <f t="shared" si="13"/>
        <v>985.2</v>
      </c>
      <c r="AV39" s="326">
        <f t="shared" si="62"/>
        <v>1600.95</v>
      </c>
      <c r="AW39" s="325">
        <v>2463</v>
      </c>
      <c r="AX39" s="326">
        <f t="shared" si="14"/>
        <v>2832.45</v>
      </c>
      <c r="AY39" s="325">
        <f t="shared" si="48"/>
        <v>4926</v>
      </c>
      <c r="AZ39" s="326" t="s">
        <v>203</v>
      </c>
      <c r="BA39" s="330" t="s">
        <v>203</v>
      </c>
      <c r="BB39" s="326">
        <f t="shared" si="74"/>
        <v>4926</v>
      </c>
      <c r="BC39" s="325">
        <f t="shared" si="50"/>
        <v>1847.25</v>
      </c>
      <c r="BD39" s="326" t="s">
        <v>203</v>
      </c>
      <c r="BE39" s="330" t="s">
        <v>203</v>
      </c>
      <c r="BF39" s="326" t="s">
        <v>203</v>
      </c>
      <c r="BG39" s="330" t="s">
        <v>203</v>
      </c>
      <c r="BH39" s="326" t="s">
        <v>203</v>
      </c>
      <c r="BI39" s="330" t="s">
        <v>203</v>
      </c>
      <c r="BJ39" s="326" t="s">
        <v>203</v>
      </c>
      <c r="BK39" s="330" t="s">
        <v>203</v>
      </c>
      <c r="BL39" s="309"/>
      <c r="BM39" s="319"/>
      <c r="BN39" s="345" t="s">
        <v>298</v>
      </c>
      <c r="BO39" s="329" t="s">
        <v>299</v>
      </c>
      <c r="BP39" s="316">
        <f t="shared" si="18"/>
        <v>619.875</v>
      </c>
      <c r="BQ39" s="325">
        <f t="shared" si="19"/>
        <v>661.2</v>
      </c>
      <c r="BR39" s="326">
        <f t="shared" ref="BR39:BR54" si="79">BS39*0.65</f>
        <v>1074.45</v>
      </c>
      <c r="BS39" s="325">
        <v>1653</v>
      </c>
      <c r="BT39" s="326">
        <f t="shared" si="20"/>
        <v>2479.5</v>
      </c>
      <c r="BU39" s="325">
        <f t="shared" si="21"/>
        <v>3306</v>
      </c>
      <c r="BV39" s="326" t="s">
        <v>203</v>
      </c>
      <c r="BW39" s="325" t="s">
        <v>203</v>
      </c>
      <c r="BX39" s="326">
        <f t="shared" si="76"/>
        <v>3306</v>
      </c>
      <c r="BY39" s="325">
        <f t="shared" si="23"/>
        <v>1239.75</v>
      </c>
      <c r="BZ39" s="326" t="s">
        <v>203</v>
      </c>
      <c r="CA39" s="325" t="s">
        <v>203</v>
      </c>
      <c r="CB39" s="326" t="s">
        <v>203</v>
      </c>
      <c r="CC39" s="325" t="s">
        <v>203</v>
      </c>
      <c r="CD39" s="326" t="s">
        <v>203</v>
      </c>
      <c r="CE39" s="325" t="s">
        <v>203</v>
      </c>
      <c r="CF39" s="326" t="s">
        <v>203</v>
      </c>
      <c r="CG39" s="325" t="s">
        <v>203</v>
      </c>
      <c r="CH39" s="319"/>
    </row>
    <row r="40" spans="1:86" ht="12.75" x14ac:dyDescent="0.2">
      <c r="A40" s="323" t="s">
        <v>309</v>
      </c>
      <c r="B40" s="324" t="s">
        <v>310</v>
      </c>
      <c r="C40" s="316">
        <f t="shared" si="0"/>
        <v>6316.125</v>
      </c>
      <c r="D40" s="325">
        <f t="shared" si="1"/>
        <v>6737.2000000000007</v>
      </c>
      <c r="E40" s="326">
        <f t="shared" si="78"/>
        <v>10947.95</v>
      </c>
      <c r="F40" s="325">
        <v>16843</v>
      </c>
      <c r="G40" s="326">
        <f t="shared" si="2"/>
        <v>25264.5</v>
      </c>
      <c r="H40" s="325">
        <f t="shared" si="3"/>
        <v>33686</v>
      </c>
      <c r="I40" s="326" t="s">
        <v>203</v>
      </c>
      <c r="J40" s="325" t="s">
        <v>203</v>
      </c>
      <c r="K40" s="327"/>
      <c r="L40" s="326">
        <f t="shared" si="4"/>
        <v>33686</v>
      </c>
      <c r="M40" s="325">
        <f t="shared" si="5"/>
        <v>12632.25</v>
      </c>
      <c r="N40" s="326"/>
      <c r="O40" s="325" t="s">
        <v>203</v>
      </c>
      <c r="P40" s="326" t="s">
        <v>203</v>
      </c>
      <c r="Q40" s="325" t="s">
        <v>203</v>
      </c>
      <c r="R40" s="326" t="s">
        <v>203</v>
      </c>
      <c r="S40" s="325" t="s">
        <v>203</v>
      </c>
      <c r="T40" s="326" t="s">
        <v>203</v>
      </c>
      <c r="U40" s="325" t="s">
        <v>203</v>
      </c>
      <c r="V40" s="319"/>
      <c r="W40" s="328" t="s">
        <v>308</v>
      </c>
      <c r="X40" s="329" t="s">
        <v>303</v>
      </c>
      <c r="Y40" s="316">
        <f t="shared" si="6"/>
        <v>1052.25</v>
      </c>
      <c r="Z40" s="325">
        <f t="shared" si="7"/>
        <v>1122.4000000000001</v>
      </c>
      <c r="AA40" s="326">
        <f t="shared" si="77"/>
        <v>1823.9</v>
      </c>
      <c r="AB40" s="325">
        <v>2806</v>
      </c>
      <c r="AC40" s="326">
        <f t="shared" si="8"/>
        <v>4209</v>
      </c>
      <c r="AD40" s="325">
        <f t="shared" si="9"/>
        <v>5612</v>
      </c>
      <c r="AE40" s="326" t="s">
        <v>203</v>
      </c>
      <c r="AF40" s="325" t="s">
        <v>203</v>
      </c>
      <c r="AG40" s="326">
        <f t="shared" si="51"/>
        <v>5612</v>
      </c>
      <c r="AH40" s="325">
        <f t="shared" si="73"/>
        <v>1683.6</v>
      </c>
      <c r="AI40" s="326" t="s">
        <v>203</v>
      </c>
      <c r="AJ40" s="325" t="s">
        <v>203</v>
      </c>
      <c r="AK40" s="326" t="s">
        <v>203</v>
      </c>
      <c r="AL40" s="325" t="s">
        <v>203</v>
      </c>
      <c r="AM40" s="326" t="s">
        <v>203</v>
      </c>
      <c r="AN40" s="325" t="s">
        <v>203</v>
      </c>
      <c r="AO40" s="326" t="s">
        <v>203</v>
      </c>
      <c r="AP40" s="325" t="s">
        <v>203</v>
      </c>
      <c r="AQ40" s="322"/>
      <c r="AR40" s="328" t="s">
        <v>311</v>
      </c>
      <c r="AS40" s="329" t="s">
        <v>310</v>
      </c>
      <c r="AT40" s="316">
        <f t="shared" si="12"/>
        <v>1299.75</v>
      </c>
      <c r="AU40" s="325">
        <f t="shared" si="13"/>
        <v>1386.4</v>
      </c>
      <c r="AV40" s="326">
        <f t="shared" si="62"/>
        <v>2252.9</v>
      </c>
      <c r="AW40" s="325">
        <v>3466</v>
      </c>
      <c r="AX40" s="326">
        <f t="shared" si="14"/>
        <v>3985.8999999999996</v>
      </c>
      <c r="AY40" s="325">
        <f t="shared" si="48"/>
        <v>6932</v>
      </c>
      <c r="AZ40" s="326" t="s">
        <v>203</v>
      </c>
      <c r="BA40" s="330" t="s">
        <v>203</v>
      </c>
      <c r="BB40" s="326">
        <f t="shared" si="74"/>
        <v>6932</v>
      </c>
      <c r="BC40" s="325">
        <f t="shared" si="50"/>
        <v>2599.5</v>
      </c>
      <c r="BD40" s="326" t="s">
        <v>203</v>
      </c>
      <c r="BE40" s="330" t="s">
        <v>203</v>
      </c>
      <c r="BF40" s="326" t="s">
        <v>203</v>
      </c>
      <c r="BG40" s="330" t="s">
        <v>203</v>
      </c>
      <c r="BH40" s="326" t="s">
        <v>203</v>
      </c>
      <c r="BI40" s="330" t="s">
        <v>203</v>
      </c>
      <c r="BJ40" s="326" t="s">
        <v>203</v>
      </c>
      <c r="BK40" s="330" t="s">
        <v>203</v>
      </c>
      <c r="BL40" s="309"/>
      <c r="BM40" s="319"/>
      <c r="BN40" s="323" t="s">
        <v>312</v>
      </c>
      <c r="BO40" s="324" t="s">
        <v>313</v>
      </c>
      <c r="BP40" s="316">
        <f t="shared" si="18"/>
        <v>554.625</v>
      </c>
      <c r="BQ40" s="325">
        <f t="shared" si="19"/>
        <v>591.6</v>
      </c>
      <c r="BR40" s="326">
        <f t="shared" si="79"/>
        <v>961.35</v>
      </c>
      <c r="BS40" s="325">
        <v>1479</v>
      </c>
      <c r="BT40" s="326">
        <f t="shared" si="20"/>
        <v>2218.5</v>
      </c>
      <c r="BU40" s="325">
        <f t="shared" si="21"/>
        <v>2958</v>
      </c>
      <c r="BV40" s="326">
        <v>4141</v>
      </c>
      <c r="BW40" s="325">
        <f>BV40*0.375</f>
        <v>1552.875</v>
      </c>
      <c r="BX40" s="326">
        <f t="shared" si="76"/>
        <v>2958</v>
      </c>
      <c r="BY40" s="325">
        <f t="shared" si="23"/>
        <v>1109.25</v>
      </c>
      <c r="BZ40" s="326" t="s">
        <v>203</v>
      </c>
      <c r="CA40" s="317" t="s">
        <v>203</v>
      </c>
      <c r="CB40" s="326" t="s">
        <v>203</v>
      </c>
      <c r="CC40" s="317" t="s">
        <v>203</v>
      </c>
      <c r="CD40" s="326" t="s">
        <v>203</v>
      </c>
      <c r="CE40" s="317" t="s">
        <v>203</v>
      </c>
      <c r="CF40" s="326" t="s">
        <v>203</v>
      </c>
      <c r="CG40" s="317" t="s">
        <v>203</v>
      </c>
      <c r="CH40" s="319"/>
    </row>
    <row r="41" spans="1:86" ht="12.75" x14ac:dyDescent="0.2">
      <c r="A41" s="323" t="s">
        <v>314</v>
      </c>
      <c r="B41" s="324" t="s">
        <v>315</v>
      </c>
      <c r="C41" s="316">
        <f t="shared" si="0"/>
        <v>0</v>
      </c>
      <c r="D41" s="325">
        <f t="shared" si="1"/>
        <v>0</v>
      </c>
      <c r="E41" s="326">
        <f t="shared" si="78"/>
        <v>0</v>
      </c>
      <c r="F41" s="325">
        <v>0</v>
      </c>
      <c r="G41" s="326">
        <f t="shared" si="2"/>
        <v>0</v>
      </c>
      <c r="H41" s="325">
        <f t="shared" si="3"/>
        <v>0</v>
      </c>
      <c r="I41" s="326" t="s">
        <v>203</v>
      </c>
      <c r="J41" s="325" t="s">
        <v>203</v>
      </c>
      <c r="K41" s="327"/>
      <c r="L41" s="326">
        <f t="shared" si="4"/>
        <v>0</v>
      </c>
      <c r="M41" s="325">
        <f t="shared" si="5"/>
        <v>0</v>
      </c>
      <c r="N41" s="326"/>
      <c r="O41" s="325" t="s">
        <v>203</v>
      </c>
      <c r="P41" s="326" t="s">
        <v>203</v>
      </c>
      <c r="Q41" s="325" t="s">
        <v>203</v>
      </c>
      <c r="R41" s="326" t="s">
        <v>203</v>
      </c>
      <c r="S41" s="325" t="s">
        <v>203</v>
      </c>
      <c r="T41" s="326" t="s">
        <v>203</v>
      </c>
      <c r="U41" s="325" t="s">
        <v>203</v>
      </c>
      <c r="V41" s="319"/>
      <c r="W41" s="328" t="s">
        <v>316</v>
      </c>
      <c r="X41" s="329" t="s">
        <v>317</v>
      </c>
      <c r="Y41" s="316">
        <f t="shared" si="6"/>
        <v>2983.5</v>
      </c>
      <c r="Z41" s="325">
        <f t="shared" si="7"/>
        <v>3182.4</v>
      </c>
      <c r="AA41" s="326">
        <f t="shared" si="77"/>
        <v>5171.4000000000005</v>
      </c>
      <c r="AB41" s="325">
        <v>7956</v>
      </c>
      <c r="AC41" s="326">
        <f t="shared" si="8"/>
        <v>11934</v>
      </c>
      <c r="AD41" s="325">
        <f t="shared" si="9"/>
        <v>15912</v>
      </c>
      <c r="AE41" s="326" t="s">
        <v>203</v>
      </c>
      <c r="AF41" s="325" t="s">
        <v>203</v>
      </c>
      <c r="AG41" s="326" t="s">
        <v>203</v>
      </c>
      <c r="AH41" s="325" t="s">
        <v>203</v>
      </c>
      <c r="AI41" s="326" t="s">
        <v>203</v>
      </c>
      <c r="AJ41" s="325" t="s">
        <v>203</v>
      </c>
      <c r="AK41" s="326" t="s">
        <v>203</v>
      </c>
      <c r="AL41" s="325" t="s">
        <v>203</v>
      </c>
      <c r="AM41" s="326" t="s">
        <v>203</v>
      </c>
      <c r="AN41" s="325" t="s">
        <v>203</v>
      </c>
      <c r="AO41" s="326" t="s">
        <v>203</v>
      </c>
      <c r="AP41" s="325" t="s">
        <v>203</v>
      </c>
      <c r="AQ41" s="322"/>
      <c r="AR41" s="328" t="s">
        <v>306</v>
      </c>
      <c r="AS41" s="329" t="s">
        <v>307</v>
      </c>
      <c r="AT41" s="316">
        <f t="shared" si="12"/>
        <v>1782.75</v>
      </c>
      <c r="AU41" s="325">
        <f t="shared" si="13"/>
        <v>1901.6000000000001</v>
      </c>
      <c r="AV41" s="326">
        <f t="shared" si="62"/>
        <v>3090.1</v>
      </c>
      <c r="AW41" s="325">
        <v>4754</v>
      </c>
      <c r="AX41" s="326">
        <f t="shared" si="14"/>
        <v>5467.0999999999995</v>
      </c>
      <c r="AY41" s="325">
        <f t="shared" si="48"/>
        <v>9508</v>
      </c>
      <c r="AZ41" s="326" t="s">
        <v>203</v>
      </c>
      <c r="BA41" s="330" t="s">
        <v>203</v>
      </c>
      <c r="BB41" s="326">
        <f t="shared" si="74"/>
        <v>9508</v>
      </c>
      <c r="BC41" s="325">
        <f t="shared" si="50"/>
        <v>3565.5</v>
      </c>
      <c r="BD41" s="326" t="s">
        <v>203</v>
      </c>
      <c r="BE41" s="330" t="s">
        <v>203</v>
      </c>
      <c r="BF41" s="326" t="s">
        <v>203</v>
      </c>
      <c r="BG41" s="330" t="s">
        <v>203</v>
      </c>
      <c r="BH41" s="326" t="s">
        <v>203</v>
      </c>
      <c r="BI41" s="330" t="s">
        <v>203</v>
      </c>
      <c r="BJ41" s="326" t="s">
        <v>203</v>
      </c>
      <c r="BK41" s="330" t="s">
        <v>203</v>
      </c>
      <c r="BL41" s="309"/>
      <c r="BM41" s="319"/>
      <c r="BN41" s="323" t="s">
        <v>316</v>
      </c>
      <c r="BO41" s="324" t="s">
        <v>317</v>
      </c>
      <c r="BP41" s="316">
        <f t="shared" si="18"/>
        <v>2182.5</v>
      </c>
      <c r="BQ41" s="325">
        <f t="shared" si="19"/>
        <v>2328</v>
      </c>
      <c r="BR41" s="326">
        <f t="shared" si="79"/>
        <v>3783</v>
      </c>
      <c r="BS41" s="325">
        <v>5820</v>
      </c>
      <c r="BT41" s="326">
        <f t="shared" si="20"/>
        <v>8730</v>
      </c>
      <c r="BU41" s="325">
        <f t="shared" si="21"/>
        <v>11640</v>
      </c>
      <c r="BV41" s="326" t="s">
        <v>203</v>
      </c>
      <c r="BW41" s="325" t="s">
        <v>203</v>
      </c>
      <c r="BX41" s="326">
        <f t="shared" si="76"/>
        <v>11640</v>
      </c>
      <c r="BY41" s="325">
        <f t="shared" si="23"/>
        <v>4365</v>
      </c>
      <c r="BZ41" s="326" t="s">
        <v>203</v>
      </c>
      <c r="CA41" s="317" t="s">
        <v>203</v>
      </c>
      <c r="CB41" s="326" t="s">
        <v>203</v>
      </c>
      <c r="CC41" s="317" t="s">
        <v>203</v>
      </c>
      <c r="CD41" s="326" t="s">
        <v>203</v>
      </c>
      <c r="CE41" s="317" t="s">
        <v>203</v>
      </c>
      <c r="CF41" s="326" t="s">
        <v>203</v>
      </c>
      <c r="CG41" s="317" t="s">
        <v>203</v>
      </c>
      <c r="CH41" s="319"/>
    </row>
    <row r="42" spans="1:86" ht="12.75" x14ac:dyDescent="0.2">
      <c r="A42" s="323" t="s">
        <v>316</v>
      </c>
      <c r="B42" s="324" t="s">
        <v>317</v>
      </c>
      <c r="C42" s="316">
        <f t="shared" si="0"/>
        <v>10516.875</v>
      </c>
      <c r="D42" s="325">
        <f t="shared" si="1"/>
        <v>11218</v>
      </c>
      <c r="E42" s="326">
        <f t="shared" si="78"/>
        <v>18229.25</v>
      </c>
      <c r="F42" s="325">
        <v>28045</v>
      </c>
      <c r="G42" s="326">
        <f t="shared" si="2"/>
        <v>42067.5</v>
      </c>
      <c r="H42" s="325">
        <f t="shared" si="3"/>
        <v>56090</v>
      </c>
      <c r="I42" s="326" t="s">
        <v>203</v>
      </c>
      <c r="J42" s="325" t="s">
        <v>203</v>
      </c>
      <c r="K42" s="327"/>
      <c r="L42" s="326">
        <f t="shared" si="4"/>
        <v>56090</v>
      </c>
      <c r="M42" s="325">
        <f t="shared" si="5"/>
        <v>21033.75</v>
      </c>
      <c r="N42" s="326" t="s">
        <v>203</v>
      </c>
      <c r="O42" s="325" t="s">
        <v>203</v>
      </c>
      <c r="P42" s="326" t="s">
        <v>203</v>
      </c>
      <c r="Q42" s="325" t="s">
        <v>203</v>
      </c>
      <c r="R42" s="326" t="s">
        <v>203</v>
      </c>
      <c r="S42" s="325" t="s">
        <v>203</v>
      </c>
      <c r="T42" s="326" t="s">
        <v>203</v>
      </c>
      <c r="U42" s="325" t="s">
        <v>203</v>
      </c>
      <c r="V42" s="319"/>
      <c r="W42" s="328" t="s">
        <v>311</v>
      </c>
      <c r="X42" s="329" t="s">
        <v>310</v>
      </c>
      <c r="Y42" s="316">
        <f t="shared" si="6"/>
        <v>1719</v>
      </c>
      <c r="Z42" s="325">
        <f t="shared" si="7"/>
        <v>1833.6000000000001</v>
      </c>
      <c r="AA42" s="326">
        <f t="shared" si="77"/>
        <v>2979.6</v>
      </c>
      <c r="AB42" s="325">
        <v>4584</v>
      </c>
      <c r="AC42" s="326">
        <f t="shared" si="8"/>
        <v>6876</v>
      </c>
      <c r="AD42" s="325">
        <f t="shared" si="9"/>
        <v>9168</v>
      </c>
      <c r="AE42" s="326" t="s">
        <v>203</v>
      </c>
      <c r="AF42" s="325" t="s">
        <v>203</v>
      </c>
      <c r="AG42" s="326" t="s">
        <v>203</v>
      </c>
      <c r="AH42" s="325" t="s">
        <v>203</v>
      </c>
      <c r="AI42" s="326" t="s">
        <v>203</v>
      </c>
      <c r="AJ42" s="325" t="s">
        <v>203</v>
      </c>
      <c r="AK42" s="326" t="s">
        <v>203</v>
      </c>
      <c r="AL42" s="325" t="s">
        <v>203</v>
      </c>
      <c r="AM42" s="326" t="s">
        <v>203</v>
      </c>
      <c r="AN42" s="325" t="s">
        <v>203</v>
      </c>
      <c r="AO42" s="326" t="s">
        <v>203</v>
      </c>
      <c r="AP42" s="325" t="s">
        <v>203</v>
      </c>
      <c r="AQ42" s="322"/>
      <c r="AR42" s="328" t="s">
        <v>316</v>
      </c>
      <c r="AS42" s="329" t="s">
        <v>317</v>
      </c>
      <c r="AT42" s="316">
        <f t="shared" si="12"/>
        <v>2231.25</v>
      </c>
      <c r="AU42" s="325">
        <f t="shared" si="13"/>
        <v>2380</v>
      </c>
      <c r="AV42" s="326">
        <f t="shared" si="62"/>
        <v>3867.5</v>
      </c>
      <c r="AW42" s="325">
        <v>5950</v>
      </c>
      <c r="AX42" s="326">
        <f t="shared" si="14"/>
        <v>6842.4999999999991</v>
      </c>
      <c r="AY42" s="325">
        <f t="shared" si="48"/>
        <v>11900</v>
      </c>
      <c r="AZ42" s="326" t="s">
        <v>203</v>
      </c>
      <c r="BA42" s="330" t="s">
        <v>203</v>
      </c>
      <c r="BB42" s="326">
        <f t="shared" si="74"/>
        <v>11900</v>
      </c>
      <c r="BC42" s="325">
        <f t="shared" si="50"/>
        <v>4462.5</v>
      </c>
      <c r="BD42" s="326" t="s">
        <v>203</v>
      </c>
      <c r="BE42" s="330" t="s">
        <v>203</v>
      </c>
      <c r="BF42" s="326" t="s">
        <v>203</v>
      </c>
      <c r="BG42" s="330" t="s">
        <v>203</v>
      </c>
      <c r="BH42" s="326" t="s">
        <v>203</v>
      </c>
      <c r="BI42" s="330" t="s">
        <v>203</v>
      </c>
      <c r="BJ42" s="326" t="s">
        <v>203</v>
      </c>
      <c r="BK42" s="330" t="s">
        <v>203</v>
      </c>
      <c r="BL42" s="309"/>
      <c r="BM42" s="319"/>
      <c r="BN42" s="320" t="s">
        <v>25</v>
      </c>
      <c r="BO42" s="321" t="s">
        <v>26</v>
      </c>
      <c r="BP42" s="316">
        <f t="shared" si="18"/>
        <v>591</v>
      </c>
      <c r="BQ42" s="317">
        <f t="shared" si="19"/>
        <v>630.40000000000009</v>
      </c>
      <c r="BR42" s="316">
        <f t="shared" si="79"/>
        <v>1024.4000000000001</v>
      </c>
      <c r="BS42" s="317">
        <v>1576</v>
      </c>
      <c r="BT42" s="316">
        <f t="shared" si="20"/>
        <v>2364</v>
      </c>
      <c r="BU42" s="317">
        <f t="shared" si="21"/>
        <v>3152</v>
      </c>
      <c r="BV42" s="316"/>
      <c r="BW42" s="317" t="s">
        <v>203</v>
      </c>
      <c r="BX42" s="316">
        <f t="shared" si="76"/>
        <v>3152</v>
      </c>
      <c r="BY42" s="317">
        <f t="shared" si="23"/>
        <v>1182</v>
      </c>
      <c r="BZ42" s="316" t="s">
        <v>203</v>
      </c>
      <c r="CA42" s="325" t="s">
        <v>203</v>
      </c>
      <c r="CB42" s="316" t="s">
        <v>203</v>
      </c>
      <c r="CC42" s="325" t="s">
        <v>203</v>
      </c>
      <c r="CD42" s="316" t="s">
        <v>203</v>
      </c>
      <c r="CE42" s="325" t="s">
        <v>203</v>
      </c>
      <c r="CF42" s="316" t="s">
        <v>203</v>
      </c>
      <c r="CG42" s="325" t="s">
        <v>203</v>
      </c>
      <c r="CH42" s="319"/>
    </row>
    <row r="43" spans="1:86" ht="12.75" x14ac:dyDescent="0.2">
      <c r="A43" s="323" t="s">
        <v>318</v>
      </c>
      <c r="B43" s="324" t="s">
        <v>319</v>
      </c>
      <c r="C43" s="316">
        <f t="shared" si="0"/>
        <v>14208.375</v>
      </c>
      <c r="D43" s="325">
        <f t="shared" si="1"/>
        <v>15155.6</v>
      </c>
      <c r="E43" s="326">
        <f t="shared" si="78"/>
        <v>24627.850000000002</v>
      </c>
      <c r="F43" s="325">
        <v>37889</v>
      </c>
      <c r="G43" s="326">
        <f t="shared" si="2"/>
        <v>56833.5</v>
      </c>
      <c r="H43" s="325">
        <f t="shared" si="3"/>
        <v>75778</v>
      </c>
      <c r="I43" s="326" t="s">
        <v>203</v>
      </c>
      <c r="J43" s="325" t="s">
        <v>203</v>
      </c>
      <c r="K43" s="327"/>
      <c r="L43" s="326">
        <f t="shared" si="4"/>
        <v>75778</v>
      </c>
      <c r="M43" s="325">
        <f t="shared" si="5"/>
        <v>28416.75</v>
      </c>
      <c r="N43" s="326" t="s">
        <v>203</v>
      </c>
      <c r="O43" s="325" t="s">
        <v>203</v>
      </c>
      <c r="P43" s="326" t="s">
        <v>203</v>
      </c>
      <c r="Q43" s="325" t="s">
        <v>203</v>
      </c>
      <c r="R43" s="326" t="s">
        <v>203</v>
      </c>
      <c r="S43" s="325" t="s">
        <v>203</v>
      </c>
      <c r="T43" s="326" t="s">
        <v>203</v>
      </c>
      <c r="U43" s="325" t="s">
        <v>203</v>
      </c>
      <c r="V43" s="319"/>
      <c r="W43" s="328" t="s">
        <v>306</v>
      </c>
      <c r="X43" s="329" t="s">
        <v>307</v>
      </c>
      <c r="Y43" s="316">
        <f t="shared" si="6"/>
        <v>1904.625</v>
      </c>
      <c r="Z43" s="325">
        <f t="shared" si="7"/>
        <v>2031.6000000000001</v>
      </c>
      <c r="AA43" s="326">
        <f t="shared" si="77"/>
        <v>3301.35</v>
      </c>
      <c r="AB43" s="325">
        <v>5079</v>
      </c>
      <c r="AC43" s="326">
        <f t="shared" si="8"/>
        <v>7618.5</v>
      </c>
      <c r="AD43" s="325">
        <f t="shared" si="9"/>
        <v>10158</v>
      </c>
      <c r="AE43" s="326" t="s">
        <v>203</v>
      </c>
      <c r="AF43" s="325" t="s">
        <v>203</v>
      </c>
      <c r="AG43" s="326">
        <f>AB43*2</f>
        <v>10158</v>
      </c>
      <c r="AH43" s="325">
        <f>AG43*0.3</f>
        <v>3047.4</v>
      </c>
      <c r="AI43" s="326" t="s">
        <v>203</v>
      </c>
      <c r="AJ43" s="325" t="s">
        <v>203</v>
      </c>
      <c r="AK43" s="326" t="s">
        <v>203</v>
      </c>
      <c r="AL43" s="325" t="s">
        <v>203</v>
      </c>
      <c r="AM43" s="326" t="s">
        <v>203</v>
      </c>
      <c r="AN43" s="325" t="s">
        <v>203</v>
      </c>
      <c r="AO43" s="326" t="s">
        <v>203</v>
      </c>
      <c r="AP43" s="325" t="s">
        <v>203</v>
      </c>
      <c r="AQ43" s="322"/>
      <c r="AR43" s="328" t="s">
        <v>314</v>
      </c>
      <c r="AS43" s="324" t="s">
        <v>315</v>
      </c>
      <c r="AT43" s="316">
        <f t="shared" si="12"/>
        <v>0</v>
      </c>
      <c r="AU43" s="325">
        <f t="shared" si="13"/>
        <v>0</v>
      </c>
      <c r="AV43" s="326">
        <f t="shared" si="62"/>
        <v>0</v>
      </c>
      <c r="AW43" s="325">
        <v>0</v>
      </c>
      <c r="AX43" s="326">
        <f t="shared" si="14"/>
        <v>0</v>
      </c>
      <c r="AY43" s="325">
        <f t="shared" si="48"/>
        <v>0</v>
      </c>
      <c r="AZ43" s="326" t="s">
        <v>203</v>
      </c>
      <c r="BA43" s="330" t="s">
        <v>203</v>
      </c>
      <c r="BB43" s="326">
        <f t="shared" si="74"/>
        <v>0</v>
      </c>
      <c r="BC43" s="325">
        <f t="shared" si="50"/>
        <v>0</v>
      </c>
      <c r="BD43" s="326" t="s">
        <v>203</v>
      </c>
      <c r="BE43" s="330" t="s">
        <v>203</v>
      </c>
      <c r="BF43" s="326" t="s">
        <v>203</v>
      </c>
      <c r="BG43" s="330" t="s">
        <v>203</v>
      </c>
      <c r="BH43" s="326" t="s">
        <v>203</v>
      </c>
      <c r="BI43" s="330" t="s">
        <v>203</v>
      </c>
      <c r="BJ43" s="326" t="s">
        <v>203</v>
      </c>
      <c r="BK43" s="330" t="s">
        <v>203</v>
      </c>
      <c r="BL43" s="309"/>
      <c r="BM43" s="319"/>
      <c r="BN43" s="320" t="s">
        <v>311</v>
      </c>
      <c r="BO43" s="321" t="s">
        <v>320</v>
      </c>
      <c r="BP43" s="316">
        <f t="shared" si="18"/>
        <v>1430.25</v>
      </c>
      <c r="BQ43" s="317">
        <f t="shared" si="19"/>
        <v>1525.6000000000001</v>
      </c>
      <c r="BR43" s="316">
        <f t="shared" si="79"/>
        <v>2479.1</v>
      </c>
      <c r="BS43" s="317">
        <v>3814</v>
      </c>
      <c r="BT43" s="316">
        <f t="shared" si="20"/>
        <v>5721</v>
      </c>
      <c r="BU43" s="317">
        <f t="shared" si="21"/>
        <v>7628</v>
      </c>
      <c r="BV43" s="316"/>
      <c r="BW43" s="317" t="s">
        <v>203</v>
      </c>
      <c r="BX43" s="316">
        <f t="shared" si="76"/>
        <v>7628</v>
      </c>
      <c r="BY43" s="317">
        <f t="shared" si="23"/>
        <v>2860.5</v>
      </c>
      <c r="BZ43" s="316" t="s">
        <v>203</v>
      </c>
      <c r="CA43" s="325" t="s">
        <v>203</v>
      </c>
      <c r="CB43" s="316" t="s">
        <v>203</v>
      </c>
      <c r="CC43" s="325" t="s">
        <v>203</v>
      </c>
      <c r="CD43" s="316" t="s">
        <v>203</v>
      </c>
      <c r="CE43" s="325" t="s">
        <v>203</v>
      </c>
      <c r="CF43" s="316" t="s">
        <v>203</v>
      </c>
      <c r="CG43" s="325" t="s">
        <v>203</v>
      </c>
      <c r="CH43" s="319"/>
    </row>
    <row r="44" spans="1:86" ht="12.75" x14ac:dyDescent="0.2">
      <c r="A44" s="323" t="s">
        <v>321</v>
      </c>
      <c r="B44" s="324" t="s">
        <v>322</v>
      </c>
      <c r="C44" s="316">
        <f t="shared" si="0"/>
        <v>5956.125</v>
      </c>
      <c r="D44" s="325">
        <f t="shared" si="1"/>
        <v>6353.2000000000007</v>
      </c>
      <c r="E44" s="326">
        <f t="shared" si="78"/>
        <v>10323.950000000001</v>
      </c>
      <c r="F44" s="325">
        <v>15883</v>
      </c>
      <c r="G44" s="326">
        <f t="shared" si="2"/>
        <v>23824.5</v>
      </c>
      <c r="H44" s="325">
        <f t="shared" si="3"/>
        <v>31766</v>
      </c>
      <c r="I44" s="326" t="s">
        <v>203</v>
      </c>
      <c r="J44" s="325" t="s">
        <v>203</v>
      </c>
      <c r="K44" s="327"/>
      <c r="L44" s="326">
        <f t="shared" si="4"/>
        <v>31766</v>
      </c>
      <c r="M44" s="325">
        <f t="shared" si="5"/>
        <v>11912.25</v>
      </c>
      <c r="N44" s="326" t="s">
        <v>203</v>
      </c>
      <c r="O44" s="325" t="s">
        <v>203</v>
      </c>
      <c r="P44" s="326" t="s">
        <v>203</v>
      </c>
      <c r="Q44" s="325" t="s">
        <v>203</v>
      </c>
      <c r="R44" s="326" t="s">
        <v>203</v>
      </c>
      <c r="S44" s="325" t="s">
        <v>203</v>
      </c>
      <c r="T44" s="326" t="s">
        <v>203</v>
      </c>
      <c r="U44" s="325" t="s">
        <v>203</v>
      </c>
      <c r="V44" s="319"/>
      <c r="W44" s="328" t="s">
        <v>314</v>
      </c>
      <c r="X44" s="329" t="s">
        <v>315</v>
      </c>
      <c r="Y44" s="316">
        <f t="shared" si="6"/>
        <v>0</v>
      </c>
      <c r="Z44" s="325">
        <f t="shared" si="7"/>
        <v>0</v>
      </c>
      <c r="AA44" s="326">
        <f t="shared" si="77"/>
        <v>0</v>
      </c>
      <c r="AB44" s="325">
        <v>0</v>
      </c>
      <c r="AC44" s="326">
        <f t="shared" si="8"/>
        <v>0</v>
      </c>
      <c r="AD44" s="325">
        <f t="shared" si="9"/>
        <v>0</v>
      </c>
      <c r="AE44" s="326" t="s">
        <v>203</v>
      </c>
      <c r="AF44" s="325" t="s">
        <v>203</v>
      </c>
      <c r="AG44" s="326" t="s">
        <v>203</v>
      </c>
      <c r="AH44" s="325" t="s">
        <v>203</v>
      </c>
      <c r="AI44" s="326" t="s">
        <v>203</v>
      </c>
      <c r="AJ44" s="325" t="s">
        <v>203</v>
      </c>
      <c r="AK44" s="326" t="s">
        <v>203</v>
      </c>
      <c r="AL44" s="325" t="s">
        <v>203</v>
      </c>
      <c r="AM44" s="326" t="s">
        <v>203</v>
      </c>
      <c r="AN44" s="325" t="s">
        <v>203</v>
      </c>
      <c r="AO44" s="326" t="s">
        <v>203</v>
      </c>
      <c r="AP44" s="325" t="s">
        <v>203</v>
      </c>
      <c r="AQ44" s="322"/>
      <c r="AR44" s="328" t="s">
        <v>318</v>
      </c>
      <c r="AS44" s="324" t="s">
        <v>319</v>
      </c>
      <c r="AT44" s="316">
        <f t="shared" si="12"/>
        <v>3488.625</v>
      </c>
      <c r="AU44" s="325">
        <f t="shared" si="13"/>
        <v>3721.2000000000003</v>
      </c>
      <c r="AV44" s="326">
        <f t="shared" si="62"/>
        <v>6046.95</v>
      </c>
      <c r="AW44" s="325">
        <v>9303</v>
      </c>
      <c r="AX44" s="326">
        <f t="shared" si="14"/>
        <v>10698.449999999999</v>
      </c>
      <c r="AY44" s="325">
        <f t="shared" si="48"/>
        <v>18606</v>
      </c>
      <c r="AZ44" s="326" t="s">
        <v>203</v>
      </c>
      <c r="BA44" s="330" t="s">
        <v>203</v>
      </c>
      <c r="BB44" s="326">
        <f t="shared" si="74"/>
        <v>18606</v>
      </c>
      <c r="BC44" s="325">
        <f t="shared" si="50"/>
        <v>6977.25</v>
      </c>
      <c r="BD44" s="326" t="s">
        <v>203</v>
      </c>
      <c r="BE44" s="330" t="s">
        <v>203</v>
      </c>
      <c r="BF44" s="326" t="s">
        <v>203</v>
      </c>
      <c r="BG44" s="330" t="s">
        <v>203</v>
      </c>
      <c r="BH44" s="326" t="s">
        <v>203</v>
      </c>
      <c r="BI44" s="330" t="s">
        <v>203</v>
      </c>
      <c r="BJ44" s="326" t="s">
        <v>203</v>
      </c>
      <c r="BK44" s="330" t="s">
        <v>203</v>
      </c>
      <c r="BL44" s="309"/>
      <c r="BM44" s="319"/>
      <c r="BN44" s="328" t="s">
        <v>308</v>
      </c>
      <c r="BO44" s="329" t="s">
        <v>303</v>
      </c>
      <c r="BP44" s="316">
        <f t="shared" si="18"/>
        <v>837</v>
      </c>
      <c r="BQ44" s="325">
        <f t="shared" si="19"/>
        <v>892.80000000000007</v>
      </c>
      <c r="BR44" s="326">
        <f t="shared" si="79"/>
        <v>1450.8</v>
      </c>
      <c r="BS44" s="325">
        <v>2232</v>
      </c>
      <c r="BT44" s="326">
        <f t="shared" si="20"/>
        <v>3348</v>
      </c>
      <c r="BU44" s="325">
        <f t="shared" si="21"/>
        <v>4464</v>
      </c>
      <c r="BV44" s="326" t="s">
        <v>203</v>
      </c>
      <c r="BW44" s="325" t="s">
        <v>203</v>
      </c>
      <c r="BX44" s="326">
        <f t="shared" si="76"/>
        <v>4464</v>
      </c>
      <c r="BY44" s="325">
        <f t="shared" si="23"/>
        <v>1674</v>
      </c>
      <c r="BZ44" s="326" t="s">
        <v>203</v>
      </c>
      <c r="CA44" s="325" t="s">
        <v>203</v>
      </c>
      <c r="CB44" s="326" t="s">
        <v>203</v>
      </c>
      <c r="CC44" s="325" t="s">
        <v>203</v>
      </c>
      <c r="CD44" s="326" t="s">
        <v>203</v>
      </c>
      <c r="CE44" s="325" t="s">
        <v>203</v>
      </c>
      <c r="CF44" s="326" t="s">
        <v>203</v>
      </c>
      <c r="CG44" s="325" t="s">
        <v>203</v>
      </c>
      <c r="CH44" s="319"/>
    </row>
    <row r="45" spans="1:86" ht="12.75" x14ac:dyDescent="0.2">
      <c r="A45" s="323" t="s">
        <v>323</v>
      </c>
      <c r="B45" s="324" t="s">
        <v>324</v>
      </c>
      <c r="C45" s="316">
        <f t="shared" si="0"/>
        <v>3015</v>
      </c>
      <c r="D45" s="325">
        <f t="shared" si="1"/>
        <v>3216</v>
      </c>
      <c r="E45" s="326">
        <f t="shared" si="78"/>
        <v>5226</v>
      </c>
      <c r="F45" s="325">
        <v>8040</v>
      </c>
      <c r="G45" s="326">
        <f t="shared" si="2"/>
        <v>12060</v>
      </c>
      <c r="H45" s="325">
        <f t="shared" si="3"/>
        <v>16080</v>
      </c>
      <c r="I45" s="326" t="s">
        <v>203</v>
      </c>
      <c r="J45" s="325" t="s">
        <v>203</v>
      </c>
      <c r="K45" s="327"/>
      <c r="L45" s="326">
        <f t="shared" si="4"/>
        <v>16080</v>
      </c>
      <c r="M45" s="325">
        <f t="shared" si="5"/>
        <v>6030</v>
      </c>
      <c r="N45" s="326" t="s">
        <v>203</v>
      </c>
      <c r="O45" s="325" t="s">
        <v>203</v>
      </c>
      <c r="P45" s="326" t="s">
        <v>203</v>
      </c>
      <c r="Q45" s="325" t="s">
        <v>203</v>
      </c>
      <c r="R45" s="326" t="s">
        <v>203</v>
      </c>
      <c r="S45" s="325" t="s">
        <v>203</v>
      </c>
      <c r="T45" s="326" t="s">
        <v>203</v>
      </c>
      <c r="U45" s="325" t="s">
        <v>203</v>
      </c>
      <c r="V45" s="319"/>
      <c r="W45" s="328" t="s">
        <v>318</v>
      </c>
      <c r="X45" s="329" t="s">
        <v>319</v>
      </c>
      <c r="Y45" s="316">
        <f t="shared" si="6"/>
        <v>4183.5</v>
      </c>
      <c r="Z45" s="325">
        <f t="shared" si="7"/>
        <v>4462.4000000000005</v>
      </c>
      <c r="AA45" s="326">
        <f t="shared" si="77"/>
        <v>7251.4000000000005</v>
      </c>
      <c r="AB45" s="325">
        <v>11156</v>
      </c>
      <c r="AC45" s="326">
        <f t="shared" si="8"/>
        <v>16734</v>
      </c>
      <c r="AD45" s="325">
        <f t="shared" si="9"/>
        <v>22312</v>
      </c>
      <c r="AE45" s="326" t="s">
        <v>203</v>
      </c>
      <c r="AF45" s="325" t="s">
        <v>203</v>
      </c>
      <c r="AG45" s="326">
        <f t="shared" ref="AG45:AG48" si="80">AB45*2</f>
        <v>22312</v>
      </c>
      <c r="AH45" s="325">
        <f t="shared" ref="AH45:AH47" si="81">AG45*0.3</f>
        <v>6693.5999999999995</v>
      </c>
      <c r="AI45" s="326" t="s">
        <v>203</v>
      </c>
      <c r="AJ45" s="325" t="s">
        <v>203</v>
      </c>
      <c r="AK45" s="326" t="s">
        <v>203</v>
      </c>
      <c r="AL45" s="325" t="s">
        <v>203</v>
      </c>
      <c r="AM45" s="326" t="s">
        <v>203</v>
      </c>
      <c r="AN45" s="325" t="s">
        <v>203</v>
      </c>
      <c r="AO45" s="326" t="s">
        <v>203</v>
      </c>
      <c r="AP45" s="325" t="s">
        <v>203</v>
      </c>
      <c r="AQ45" s="322"/>
      <c r="AR45" s="328" t="s">
        <v>321</v>
      </c>
      <c r="AS45" s="324" t="s">
        <v>322</v>
      </c>
      <c r="AT45" s="316">
        <f t="shared" si="12"/>
        <v>1137</v>
      </c>
      <c r="AU45" s="325">
        <f t="shared" si="13"/>
        <v>1212.8</v>
      </c>
      <c r="AV45" s="326">
        <f t="shared" si="62"/>
        <v>1970.8</v>
      </c>
      <c r="AW45" s="325">
        <v>3032</v>
      </c>
      <c r="AX45" s="326">
        <f t="shared" si="14"/>
        <v>3486.7999999999997</v>
      </c>
      <c r="AY45" s="325">
        <f t="shared" si="48"/>
        <v>6064</v>
      </c>
      <c r="AZ45" s="326" t="s">
        <v>203</v>
      </c>
      <c r="BA45" s="330" t="s">
        <v>203</v>
      </c>
      <c r="BB45" s="326">
        <f t="shared" si="74"/>
        <v>6064</v>
      </c>
      <c r="BC45" s="325">
        <f t="shared" si="50"/>
        <v>2274</v>
      </c>
      <c r="BD45" s="326" t="s">
        <v>203</v>
      </c>
      <c r="BE45" s="330" t="s">
        <v>203</v>
      </c>
      <c r="BF45" s="326" t="s">
        <v>203</v>
      </c>
      <c r="BG45" s="330" t="s">
        <v>203</v>
      </c>
      <c r="BH45" s="326" t="s">
        <v>203</v>
      </c>
      <c r="BI45" s="330" t="s">
        <v>203</v>
      </c>
      <c r="BJ45" s="326" t="s">
        <v>203</v>
      </c>
      <c r="BK45" s="330" t="s">
        <v>203</v>
      </c>
      <c r="BL45" s="309"/>
      <c r="BM45" s="319"/>
      <c r="BN45" s="328" t="s">
        <v>306</v>
      </c>
      <c r="BO45" s="329" t="s">
        <v>307</v>
      </c>
      <c r="BP45" s="316">
        <f t="shared" si="18"/>
        <v>1669.125</v>
      </c>
      <c r="BQ45" s="325">
        <f t="shared" si="19"/>
        <v>1780.4</v>
      </c>
      <c r="BR45" s="326">
        <f t="shared" si="79"/>
        <v>2893.15</v>
      </c>
      <c r="BS45" s="325">
        <v>4451</v>
      </c>
      <c r="BT45" s="326">
        <f t="shared" si="20"/>
        <v>6676.5</v>
      </c>
      <c r="BU45" s="325">
        <f t="shared" si="21"/>
        <v>8902</v>
      </c>
      <c r="BV45" s="326" t="s">
        <v>203</v>
      </c>
      <c r="BW45" s="325" t="s">
        <v>203</v>
      </c>
      <c r="BX45" s="326">
        <f t="shared" si="76"/>
        <v>8902</v>
      </c>
      <c r="BY45" s="325">
        <f t="shared" si="23"/>
        <v>3338.25</v>
      </c>
      <c r="BZ45" s="326" t="s">
        <v>203</v>
      </c>
      <c r="CA45" s="325" t="s">
        <v>203</v>
      </c>
      <c r="CB45" s="326" t="s">
        <v>203</v>
      </c>
      <c r="CC45" s="325" t="s">
        <v>203</v>
      </c>
      <c r="CD45" s="326" t="s">
        <v>203</v>
      </c>
      <c r="CE45" s="325" t="s">
        <v>203</v>
      </c>
      <c r="CF45" s="326" t="s">
        <v>203</v>
      </c>
      <c r="CG45" s="325" t="s">
        <v>203</v>
      </c>
      <c r="CH45" s="319"/>
    </row>
    <row r="46" spans="1:86" ht="12.75" x14ac:dyDescent="0.2">
      <c r="A46" s="314" t="s">
        <v>325</v>
      </c>
      <c r="B46" s="315" t="s">
        <v>273</v>
      </c>
      <c r="C46" s="316">
        <f t="shared" si="0"/>
        <v>1967.25</v>
      </c>
      <c r="D46" s="317">
        <f t="shared" si="1"/>
        <v>2098.4</v>
      </c>
      <c r="E46" s="316">
        <f t="shared" si="78"/>
        <v>3409.9</v>
      </c>
      <c r="F46" s="317">
        <v>5246</v>
      </c>
      <c r="G46" s="316">
        <f t="shared" si="2"/>
        <v>7869</v>
      </c>
      <c r="H46" s="317">
        <f t="shared" si="3"/>
        <v>10492</v>
      </c>
      <c r="I46" s="343">
        <f>F46*2.8</f>
        <v>14688.8</v>
      </c>
      <c r="J46" s="343">
        <f>I46*0.375</f>
        <v>5508.2999999999993</v>
      </c>
      <c r="K46" s="318"/>
      <c r="L46" s="343">
        <f t="shared" si="4"/>
        <v>10492</v>
      </c>
      <c r="M46" s="343">
        <f t="shared" si="5"/>
        <v>3934.5</v>
      </c>
      <c r="N46" s="343">
        <f>F46*0.6</f>
        <v>3147.6</v>
      </c>
      <c r="O46" s="343">
        <f>F46*0.63</f>
        <v>3304.98</v>
      </c>
      <c r="P46" s="343"/>
      <c r="Q46" s="343">
        <f>F46*0.7</f>
        <v>3672.2</v>
      </c>
      <c r="R46" s="343">
        <f>F46*5.2</f>
        <v>27279.200000000001</v>
      </c>
      <c r="S46" s="343">
        <f>R46*0.375</f>
        <v>10229.700000000001</v>
      </c>
      <c r="T46" s="343" t="s">
        <v>203</v>
      </c>
      <c r="U46" s="343" t="s">
        <v>203</v>
      </c>
      <c r="V46" s="319"/>
      <c r="W46" s="328" t="s">
        <v>321</v>
      </c>
      <c r="X46" s="329" t="s">
        <v>322</v>
      </c>
      <c r="Y46" s="316">
        <f t="shared" si="6"/>
        <v>1561.875</v>
      </c>
      <c r="Z46" s="325">
        <f t="shared" si="7"/>
        <v>1666</v>
      </c>
      <c r="AA46" s="326">
        <f t="shared" si="77"/>
        <v>2707.25</v>
      </c>
      <c r="AB46" s="325">
        <v>4165</v>
      </c>
      <c r="AC46" s="326">
        <f t="shared" si="8"/>
        <v>6247.5</v>
      </c>
      <c r="AD46" s="325">
        <f t="shared" si="9"/>
        <v>8330</v>
      </c>
      <c r="AE46" s="326" t="s">
        <v>203</v>
      </c>
      <c r="AF46" s="325" t="s">
        <v>203</v>
      </c>
      <c r="AG46" s="326">
        <f t="shared" si="80"/>
        <v>8330</v>
      </c>
      <c r="AH46" s="325">
        <f t="shared" si="81"/>
        <v>2499</v>
      </c>
      <c r="AI46" s="326" t="s">
        <v>203</v>
      </c>
      <c r="AJ46" s="325" t="s">
        <v>203</v>
      </c>
      <c r="AK46" s="326" t="s">
        <v>203</v>
      </c>
      <c r="AL46" s="325" t="s">
        <v>203</v>
      </c>
      <c r="AM46" s="326" t="s">
        <v>203</v>
      </c>
      <c r="AN46" s="325" t="s">
        <v>203</v>
      </c>
      <c r="AO46" s="326" t="s">
        <v>203</v>
      </c>
      <c r="AP46" s="325" t="s">
        <v>203</v>
      </c>
      <c r="AQ46" s="322"/>
      <c r="AR46" s="328" t="s">
        <v>323</v>
      </c>
      <c r="AS46" s="324" t="s">
        <v>324</v>
      </c>
      <c r="AT46" s="316">
        <f t="shared" si="12"/>
        <v>485.25</v>
      </c>
      <c r="AU46" s="325">
        <f t="shared" si="13"/>
        <v>517.6</v>
      </c>
      <c r="AV46" s="326">
        <f t="shared" si="62"/>
        <v>841.1</v>
      </c>
      <c r="AW46" s="325">
        <v>1294</v>
      </c>
      <c r="AX46" s="326">
        <f t="shared" si="14"/>
        <v>1488.1</v>
      </c>
      <c r="AY46" s="325">
        <f t="shared" si="48"/>
        <v>2588</v>
      </c>
      <c r="AZ46" s="326" t="s">
        <v>203</v>
      </c>
      <c r="BA46" s="330" t="s">
        <v>203</v>
      </c>
      <c r="BB46" s="326">
        <f t="shared" si="74"/>
        <v>2588</v>
      </c>
      <c r="BC46" s="325">
        <f t="shared" si="50"/>
        <v>970.5</v>
      </c>
      <c r="BD46" s="326" t="s">
        <v>203</v>
      </c>
      <c r="BE46" s="330" t="s">
        <v>203</v>
      </c>
      <c r="BF46" s="326" t="s">
        <v>203</v>
      </c>
      <c r="BG46" s="330" t="s">
        <v>203</v>
      </c>
      <c r="BH46" s="326" t="s">
        <v>203</v>
      </c>
      <c r="BI46" s="330" t="s">
        <v>203</v>
      </c>
      <c r="BJ46" s="326" t="s">
        <v>203</v>
      </c>
      <c r="BK46" s="330" t="s">
        <v>203</v>
      </c>
      <c r="BL46" s="309"/>
      <c r="BM46" s="348"/>
      <c r="BN46" s="328" t="s">
        <v>314</v>
      </c>
      <c r="BO46" s="329" t="s">
        <v>315</v>
      </c>
      <c r="BP46" s="316">
        <f t="shared" si="18"/>
        <v>0</v>
      </c>
      <c r="BQ46" s="325">
        <f t="shared" si="19"/>
        <v>0</v>
      </c>
      <c r="BR46" s="326">
        <f t="shared" si="79"/>
        <v>0</v>
      </c>
      <c r="BS46" s="325">
        <v>0</v>
      </c>
      <c r="BT46" s="326">
        <f t="shared" si="20"/>
        <v>0</v>
      </c>
      <c r="BU46" s="325">
        <f t="shared" si="21"/>
        <v>0</v>
      </c>
      <c r="BV46" s="326" t="s">
        <v>203</v>
      </c>
      <c r="BW46" s="325" t="s">
        <v>203</v>
      </c>
      <c r="BX46" s="326">
        <f t="shared" si="76"/>
        <v>0</v>
      </c>
      <c r="BY46" s="325">
        <f t="shared" si="23"/>
        <v>0</v>
      </c>
      <c r="BZ46" s="326" t="s">
        <v>203</v>
      </c>
      <c r="CA46" s="325" t="s">
        <v>203</v>
      </c>
      <c r="CB46" s="326" t="s">
        <v>203</v>
      </c>
      <c r="CC46" s="325" t="s">
        <v>203</v>
      </c>
      <c r="CD46" s="326" t="s">
        <v>203</v>
      </c>
      <c r="CE46" s="325" t="s">
        <v>203</v>
      </c>
      <c r="CF46" s="326" t="s">
        <v>203</v>
      </c>
      <c r="CG46" s="325" t="s">
        <v>203</v>
      </c>
      <c r="CH46" s="319"/>
    </row>
    <row r="47" spans="1:86" ht="12.75" x14ac:dyDescent="0.2">
      <c r="A47" s="314" t="s">
        <v>33</v>
      </c>
      <c r="B47" s="315" t="s">
        <v>34</v>
      </c>
      <c r="C47" s="316">
        <f t="shared" si="0"/>
        <v>3917.25</v>
      </c>
      <c r="D47" s="317">
        <f t="shared" si="1"/>
        <v>4178.4000000000005</v>
      </c>
      <c r="E47" s="316">
        <f t="shared" si="78"/>
        <v>6789.9000000000005</v>
      </c>
      <c r="F47" s="317">
        <v>10446</v>
      </c>
      <c r="G47" s="316">
        <f t="shared" si="2"/>
        <v>15669</v>
      </c>
      <c r="H47" s="317">
        <f t="shared" si="3"/>
        <v>20892</v>
      </c>
      <c r="I47" s="316" t="s">
        <v>203</v>
      </c>
      <c r="J47" s="317" t="s">
        <v>203</v>
      </c>
      <c r="K47" s="318"/>
      <c r="L47" s="316" t="s">
        <v>203</v>
      </c>
      <c r="M47" s="317" t="s">
        <v>203</v>
      </c>
      <c r="N47" s="316" t="s">
        <v>203</v>
      </c>
      <c r="O47" s="317" t="s">
        <v>203</v>
      </c>
      <c r="P47" s="316" t="s">
        <v>203</v>
      </c>
      <c r="Q47" s="317" t="s">
        <v>203</v>
      </c>
      <c r="R47" s="316" t="s">
        <v>203</v>
      </c>
      <c r="S47" s="317" t="s">
        <v>203</v>
      </c>
      <c r="T47" s="316" t="s">
        <v>203</v>
      </c>
      <c r="U47" s="317" t="s">
        <v>203</v>
      </c>
      <c r="V47" s="319"/>
      <c r="W47" s="328" t="s">
        <v>323</v>
      </c>
      <c r="X47" s="324" t="s">
        <v>324</v>
      </c>
      <c r="Y47" s="316">
        <f t="shared" si="6"/>
        <v>769.5</v>
      </c>
      <c r="Z47" s="325">
        <f t="shared" si="7"/>
        <v>820.80000000000007</v>
      </c>
      <c r="AA47" s="326">
        <f t="shared" si="77"/>
        <v>1333.8</v>
      </c>
      <c r="AB47" s="325">
        <v>2052</v>
      </c>
      <c r="AC47" s="326">
        <f t="shared" si="8"/>
        <v>3078</v>
      </c>
      <c r="AD47" s="325">
        <f t="shared" si="9"/>
        <v>4104</v>
      </c>
      <c r="AE47" s="326" t="s">
        <v>203</v>
      </c>
      <c r="AF47" s="325" t="s">
        <v>203</v>
      </c>
      <c r="AG47" s="326">
        <f t="shared" si="80"/>
        <v>4104</v>
      </c>
      <c r="AH47" s="325">
        <f t="shared" si="81"/>
        <v>1231.2</v>
      </c>
      <c r="AI47" s="326"/>
      <c r="AJ47" s="325"/>
      <c r="AK47" s="326"/>
      <c r="AL47" s="325"/>
      <c r="AM47" s="326"/>
      <c r="AN47" s="325"/>
      <c r="AO47" s="326" t="s">
        <v>203</v>
      </c>
      <c r="AP47" s="325" t="s">
        <v>203</v>
      </c>
      <c r="AQ47" s="322"/>
      <c r="AR47" s="333" t="s">
        <v>325</v>
      </c>
      <c r="AS47" s="334" t="s">
        <v>273</v>
      </c>
      <c r="AT47" s="316">
        <f t="shared" si="12"/>
        <v>718.125</v>
      </c>
      <c r="AU47" s="331">
        <f t="shared" si="13"/>
        <v>766</v>
      </c>
      <c r="AV47" s="316">
        <f t="shared" si="62"/>
        <v>1244.75</v>
      </c>
      <c r="AW47" s="331">
        <v>1915</v>
      </c>
      <c r="AX47" s="316">
        <f t="shared" si="14"/>
        <v>2202.25</v>
      </c>
      <c r="AY47" s="331">
        <f t="shared" si="48"/>
        <v>3830</v>
      </c>
      <c r="AZ47" s="316">
        <f>AW47*2.8</f>
        <v>5362</v>
      </c>
      <c r="BA47" s="331">
        <f>AZ47*0.375</f>
        <v>2010.75</v>
      </c>
      <c r="BB47" s="316">
        <f>AW47*2</f>
        <v>3830</v>
      </c>
      <c r="BC47" s="331">
        <f t="shared" si="50"/>
        <v>1436.25</v>
      </c>
      <c r="BD47" s="316" t="s">
        <v>203</v>
      </c>
      <c r="BE47" s="331" t="s">
        <v>203</v>
      </c>
      <c r="BF47" s="316" t="s">
        <v>203</v>
      </c>
      <c r="BG47" s="331" t="s">
        <v>203</v>
      </c>
      <c r="BH47" s="316" t="s">
        <v>203</v>
      </c>
      <c r="BI47" s="331" t="s">
        <v>203</v>
      </c>
      <c r="BJ47" s="316" t="s">
        <v>203</v>
      </c>
      <c r="BK47" s="331" t="s">
        <v>203</v>
      </c>
      <c r="BL47" s="309"/>
      <c r="BM47" s="319"/>
      <c r="BN47" s="328" t="s">
        <v>318</v>
      </c>
      <c r="BO47" s="329" t="s">
        <v>319</v>
      </c>
      <c r="BP47" s="316">
        <f t="shared" si="18"/>
        <v>3556.875</v>
      </c>
      <c r="BQ47" s="325">
        <f t="shared" si="19"/>
        <v>3794</v>
      </c>
      <c r="BR47" s="326">
        <f t="shared" si="79"/>
        <v>6165.25</v>
      </c>
      <c r="BS47" s="325">
        <v>9485</v>
      </c>
      <c r="BT47" s="326">
        <f t="shared" si="20"/>
        <v>14227.5</v>
      </c>
      <c r="BU47" s="325">
        <f t="shared" si="21"/>
        <v>18970</v>
      </c>
      <c r="BV47" s="326" t="s">
        <v>203</v>
      </c>
      <c r="BW47" s="325" t="s">
        <v>203</v>
      </c>
      <c r="BX47" s="326">
        <f t="shared" si="76"/>
        <v>18970</v>
      </c>
      <c r="BY47" s="325">
        <f t="shared" si="23"/>
        <v>7113.75</v>
      </c>
      <c r="BZ47" s="326" t="s">
        <v>203</v>
      </c>
      <c r="CA47" s="325" t="s">
        <v>203</v>
      </c>
      <c r="CB47" s="326" t="s">
        <v>203</v>
      </c>
      <c r="CC47" s="325" t="s">
        <v>203</v>
      </c>
      <c r="CD47" s="326" t="s">
        <v>203</v>
      </c>
      <c r="CE47" s="325" t="s">
        <v>203</v>
      </c>
      <c r="CF47" s="326" t="s">
        <v>203</v>
      </c>
      <c r="CG47" s="325" t="s">
        <v>203</v>
      </c>
      <c r="CH47" s="319"/>
    </row>
    <row r="48" spans="1:86" ht="12.75" x14ac:dyDescent="0.2">
      <c r="A48" s="314" t="s">
        <v>326</v>
      </c>
      <c r="B48" s="315" t="s">
        <v>327</v>
      </c>
      <c r="C48" s="316">
        <f t="shared" si="0"/>
        <v>1755.75</v>
      </c>
      <c r="D48" s="317">
        <f t="shared" si="1"/>
        <v>1872.8000000000002</v>
      </c>
      <c r="E48" s="316">
        <f t="shared" si="78"/>
        <v>3043.3</v>
      </c>
      <c r="F48" s="317">
        <v>4682</v>
      </c>
      <c r="G48" s="316">
        <f t="shared" si="2"/>
        <v>7023</v>
      </c>
      <c r="H48" s="317">
        <f t="shared" si="3"/>
        <v>9364</v>
      </c>
      <c r="I48" s="316" t="s">
        <v>203</v>
      </c>
      <c r="J48" s="317" t="s">
        <v>203</v>
      </c>
      <c r="K48" s="318"/>
      <c r="L48" s="316" t="s">
        <v>203</v>
      </c>
      <c r="M48" s="317" t="s">
        <v>203</v>
      </c>
      <c r="N48" s="316" t="s">
        <v>203</v>
      </c>
      <c r="O48" s="317" t="s">
        <v>203</v>
      </c>
      <c r="P48" s="316" t="s">
        <v>203</v>
      </c>
      <c r="Q48" s="317" t="s">
        <v>203</v>
      </c>
      <c r="R48" s="316" t="s">
        <v>203</v>
      </c>
      <c r="S48" s="317" t="s">
        <v>203</v>
      </c>
      <c r="T48" s="316" t="s">
        <v>203</v>
      </c>
      <c r="U48" s="317" t="s">
        <v>203</v>
      </c>
      <c r="V48" s="319"/>
      <c r="W48" s="333" t="s">
        <v>325</v>
      </c>
      <c r="X48" s="334" t="s">
        <v>273</v>
      </c>
      <c r="Y48" s="316">
        <f t="shared" si="6"/>
        <v>591</v>
      </c>
      <c r="Z48" s="331">
        <f t="shared" si="7"/>
        <v>630.40000000000009</v>
      </c>
      <c r="AA48" s="316">
        <f t="shared" si="77"/>
        <v>1024.4000000000001</v>
      </c>
      <c r="AB48" s="331">
        <v>1576</v>
      </c>
      <c r="AC48" s="316">
        <f t="shared" si="8"/>
        <v>2364</v>
      </c>
      <c r="AD48" s="331">
        <f t="shared" si="9"/>
        <v>3152</v>
      </c>
      <c r="AE48" s="316"/>
      <c r="AF48" s="331"/>
      <c r="AG48" s="316">
        <f t="shared" si="80"/>
        <v>3152</v>
      </c>
      <c r="AH48" s="331">
        <f>AG48*0.375</f>
        <v>1182</v>
      </c>
      <c r="AI48" s="316"/>
      <c r="AJ48" s="331"/>
      <c r="AK48" s="316"/>
      <c r="AL48" s="331"/>
      <c r="AM48" s="316"/>
      <c r="AN48" s="331"/>
      <c r="AO48" s="316" t="s">
        <v>203</v>
      </c>
      <c r="AP48" s="331" t="s">
        <v>203</v>
      </c>
      <c r="AQ48" s="322"/>
      <c r="AR48" s="314" t="s">
        <v>33</v>
      </c>
      <c r="AS48" s="315" t="s">
        <v>34</v>
      </c>
      <c r="AT48" s="316">
        <f t="shared" si="12"/>
        <v>1014.375</v>
      </c>
      <c r="AU48" s="325">
        <f t="shared" si="13"/>
        <v>1082</v>
      </c>
      <c r="AV48" s="326">
        <f t="shared" si="62"/>
        <v>1758.25</v>
      </c>
      <c r="AW48" s="325">
        <v>2705</v>
      </c>
      <c r="AX48" s="326">
        <f t="shared" si="14"/>
        <v>3110.7499999999995</v>
      </c>
      <c r="AY48" s="325">
        <f t="shared" si="48"/>
        <v>5410</v>
      </c>
      <c r="AZ48" s="326" t="s">
        <v>203</v>
      </c>
      <c r="BA48" s="330" t="s">
        <v>203</v>
      </c>
      <c r="BB48" s="326" t="s">
        <v>203</v>
      </c>
      <c r="BC48" s="325" t="s">
        <v>203</v>
      </c>
      <c r="BD48" s="326" t="s">
        <v>203</v>
      </c>
      <c r="BE48" s="330" t="s">
        <v>203</v>
      </c>
      <c r="BF48" s="326" t="s">
        <v>203</v>
      </c>
      <c r="BG48" s="330" t="s">
        <v>203</v>
      </c>
      <c r="BH48" s="326" t="s">
        <v>203</v>
      </c>
      <c r="BI48" s="330" t="s">
        <v>203</v>
      </c>
      <c r="BJ48" s="326" t="s">
        <v>203</v>
      </c>
      <c r="BK48" s="330" t="s">
        <v>203</v>
      </c>
      <c r="BL48" s="309"/>
      <c r="BM48" s="319"/>
      <c r="BN48" s="328" t="s">
        <v>321</v>
      </c>
      <c r="BO48" s="329" t="s">
        <v>322</v>
      </c>
      <c r="BP48" s="316">
        <f t="shared" si="18"/>
        <v>1145.25</v>
      </c>
      <c r="BQ48" s="325">
        <f t="shared" si="19"/>
        <v>1221.6000000000001</v>
      </c>
      <c r="BR48" s="326">
        <f t="shared" si="79"/>
        <v>1985.1000000000001</v>
      </c>
      <c r="BS48" s="325">
        <v>3054</v>
      </c>
      <c r="BT48" s="326">
        <f t="shared" si="20"/>
        <v>4581</v>
      </c>
      <c r="BU48" s="325">
        <f t="shared" si="21"/>
        <v>6108</v>
      </c>
      <c r="BV48" s="326" t="s">
        <v>203</v>
      </c>
      <c r="BW48" s="325" t="s">
        <v>203</v>
      </c>
      <c r="BX48" s="326">
        <f t="shared" si="76"/>
        <v>6108</v>
      </c>
      <c r="BY48" s="325">
        <f t="shared" si="23"/>
        <v>2290.5</v>
      </c>
      <c r="BZ48" s="326" t="s">
        <v>203</v>
      </c>
      <c r="CA48" s="325" t="s">
        <v>203</v>
      </c>
      <c r="CB48" s="326" t="s">
        <v>203</v>
      </c>
      <c r="CC48" s="325" t="s">
        <v>203</v>
      </c>
      <c r="CD48" s="326" t="s">
        <v>203</v>
      </c>
      <c r="CE48" s="325" t="s">
        <v>203</v>
      </c>
      <c r="CF48" s="326" t="s">
        <v>203</v>
      </c>
      <c r="CG48" s="325" t="s">
        <v>203</v>
      </c>
      <c r="CH48" s="319"/>
    </row>
    <row r="49" spans="1:86" ht="12.75" x14ac:dyDescent="0.2">
      <c r="A49" s="314" t="s">
        <v>328</v>
      </c>
      <c r="B49" s="315" t="s">
        <v>329</v>
      </c>
      <c r="C49" s="316">
        <f t="shared" si="0"/>
        <v>2497.5</v>
      </c>
      <c r="D49" s="317">
        <f t="shared" si="1"/>
        <v>2664</v>
      </c>
      <c r="E49" s="316">
        <f t="shared" si="78"/>
        <v>4329</v>
      </c>
      <c r="F49" s="317">
        <v>6660</v>
      </c>
      <c r="G49" s="316">
        <f t="shared" si="2"/>
        <v>9990</v>
      </c>
      <c r="H49" s="317">
        <f t="shared" si="3"/>
        <v>13320</v>
      </c>
      <c r="I49" s="316" t="s">
        <v>203</v>
      </c>
      <c r="J49" s="317" t="s">
        <v>203</v>
      </c>
      <c r="K49" s="318"/>
      <c r="L49" s="316" t="s">
        <v>203</v>
      </c>
      <c r="M49" s="317" t="s">
        <v>203</v>
      </c>
      <c r="N49" s="316" t="s">
        <v>203</v>
      </c>
      <c r="O49" s="317" t="s">
        <v>203</v>
      </c>
      <c r="P49" s="316" t="s">
        <v>203</v>
      </c>
      <c r="Q49" s="317" t="s">
        <v>203</v>
      </c>
      <c r="R49" s="316" t="s">
        <v>203</v>
      </c>
      <c r="S49" s="317" t="s">
        <v>203</v>
      </c>
      <c r="T49" s="316" t="s">
        <v>203</v>
      </c>
      <c r="U49" s="317" t="s">
        <v>203</v>
      </c>
      <c r="V49" s="319"/>
      <c r="W49" s="314" t="s">
        <v>33</v>
      </c>
      <c r="X49" s="315" t="s">
        <v>34</v>
      </c>
      <c r="Y49" s="316">
        <f t="shared" si="6"/>
        <v>1027.125</v>
      </c>
      <c r="Z49" s="317">
        <f t="shared" si="7"/>
        <v>1095.6000000000001</v>
      </c>
      <c r="AA49" s="316">
        <f t="shared" si="77"/>
        <v>1780.3500000000001</v>
      </c>
      <c r="AB49" s="317">
        <v>2739</v>
      </c>
      <c r="AC49" s="316">
        <f t="shared" si="8"/>
        <v>4108.5</v>
      </c>
      <c r="AD49" s="317">
        <f t="shared" si="9"/>
        <v>5478</v>
      </c>
      <c r="AE49" s="316" t="s">
        <v>203</v>
      </c>
      <c r="AF49" s="317" t="s">
        <v>203</v>
      </c>
      <c r="AG49" s="316" t="s">
        <v>203</v>
      </c>
      <c r="AH49" s="317" t="s">
        <v>203</v>
      </c>
      <c r="AI49" s="326" t="s">
        <v>203</v>
      </c>
      <c r="AJ49" s="325" t="s">
        <v>203</v>
      </c>
      <c r="AK49" s="326" t="s">
        <v>203</v>
      </c>
      <c r="AL49" s="325" t="s">
        <v>203</v>
      </c>
      <c r="AM49" s="326" t="s">
        <v>203</v>
      </c>
      <c r="AN49" s="325" t="s">
        <v>203</v>
      </c>
      <c r="AO49" s="326" t="s">
        <v>203</v>
      </c>
      <c r="AP49" s="325" t="s">
        <v>203</v>
      </c>
      <c r="AQ49" s="322"/>
      <c r="AR49" s="314" t="s">
        <v>326</v>
      </c>
      <c r="AS49" s="315" t="s">
        <v>327</v>
      </c>
      <c r="AT49" s="316">
        <f t="shared" si="12"/>
        <v>435</v>
      </c>
      <c r="AU49" s="325">
        <f t="shared" si="13"/>
        <v>464</v>
      </c>
      <c r="AV49" s="326">
        <f t="shared" si="62"/>
        <v>754</v>
      </c>
      <c r="AW49" s="325">
        <v>1160</v>
      </c>
      <c r="AX49" s="326">
        <f t="shared" si="14"/>
        <v>1334</v>
      </c>
      <c r="AY49" s="325">
        <f t="shared" si="48"/>
        <v>2320</v>
      </c>
      <c r="AZ49" s="326" t="s">
        <v>203</v>
      </c>
      <c r="BA49" s="330" t="s">
        <v>203</v>
      </c>
      <c r="BB49" s="326" t="s">
        <v>203</v>
      </c>
      <c r="BC49" s="325" t="s">
        <v>203</v>
      </c>
      <c r="BD49" s="326" t="s">
        <v>203</v>
      </c>
      <c r="BE49" s="330" t="s">
        <v>203</v>
      </c>
      <c r="BF49" s="326" t="s">
        <v>203</v>
      </c>
      <c r="BG49" s="330" t="s">
        <v>203</v>
      </c>
      <c r="BH49" s="326" t="s">
        <v>203</v>
      </c>
      <c r="BI49" s="330" t="s">
        <v>203</v>
      </c>
      <c r="BJ49" s="326" t="s">
        <v>203</v>
      </c>
      <c r="BK49" s="330" t="s">
        <v>203</v>
      </c>
      <c r="BL49" s="309"/>
      <c r="BM49" s="319"/>
      <c r="BN49" s="328" t="s">
        <v>323</v>
      </c>
      <c r="BO49" s="329" t="s">
        <v>324</v>
      </c>
      <c r="BP49" s="316">
        <f t="shared" si="18"/>
        <v>619.875</v>
      </c>
      <c r="BQ49" s="325">
        <f t="shared" si="19"/>
        <v>661.2</v>
      </c>
      <c r="BR49" s="326">
        <f t="shared" si="79"/>
        <v>1074.45</v>
      </c>
      <c r="BS49" s="325">
        <v>1653</v>
      </c>
      <c r="BT49" s="326">
        <f t="shared" si="20"/>
        <v>2479.5</v>
      </c>
      <c r="BU49" s="325">
        <f t="shared" si="21"/>
        <v>3306</v>
      </c>
      <c r="BV49" s="326" t="s">
        <v>203</v>
      </c>
      <c r="BW49" s="325" t="s">
        <v>203</v>
      </c>
      <c r="BX49" s="326">
        <f t="shared" si="76"/>
        <v>3306</v>
      </c>
      <c r="BY49" s="325">
        <f t="shared" si="23"/>
        <v>1239.75</v>
      </c>
      <c r="BZ49" s="326" t="s">
        <v>203</v>
      </c>
      <c r="CA49" s="325" t="s">
        <v>203</v>
      </c>
      <c r="CB49" s="326" t="s">
        <v>203</v>
      </c>
      <c r="CC49" s="325" t="s">
        <v>203</v>
      </c>
      <c r="CD49" s="326" t="s">
        <v>203</v>
      </c>
      <c r="CE49" s="325" t="s">
        <v>203</v>
      </c>
      <c r="CF49" s="326" t="s">
        <v>203</v>
      </c>
      <c r="CG49" s="325" t="s">
        <v>203</v>
      </c>
      <c r="CH49" s="319"/>
    </row>
    <row r="50" spans="1:86" ht="12.75" x14ac:dyDescent="0.2">
      <c r="A50" s="314" t="s">
        <v>330</v>
      </c>
      <c r="B50" s="315" t="s">
        <v>331</v>
      </c>
      <c r="C50" s="316">
        <f t="shared" si="0"/>
        <v>6106.125</v>
      </c>
      <c r="D50" s="317">
        <f t="shared" si="1"/>
        <v>6513.2000000000007</v>
      </c>
      <c r="E50" s="316">
        <f t="shared" si="78"/>
        <v>10583.95</v>
      </c>
      <c r="F50" s="317">
        <v>16283</v>
      </c>
      <c r="G50" s="316">
        <f t="shared" si="2"/>
        <v>24424.5</v>
      </c>
      <c r="H50" s="317">
        <f t="shared" si="3"/>
        <v>32566</v>
      </c>
      <c r="I50" s="316" t="s">
        <v>203</v>
      </c>
      <c r="J50" s="317" t="s">
        <v>203</v>
      </c>
      <c r="K50" s="318"/>
      <c r="L50" s="316" t="s">
        <v>203</v>
      </c>
      <c r="M50" s="317" t="s">
        <v>203</v>
      </c>
      <c r="N50" s="316" t="s">
        <v>203</v>
      </c>
      <c r="O50" s="317" t="s">
        <v>203</v>
      </c>
      <c r="P50" s="316" t="s">
        <v>203</v>
      </c>
      <c r="Q50" s="317" t="s">
        <v>203</v>
      </c>
      <c r="R50" s="316" t="s">
        <v>203</v>
      </c>
      <c r="S50" s="317" t="s">
        <v>203</v>
      </c>
      <c r="T50" s="316" t="s">
        <v>203</v>
      </c>
      <c r="U50" s="317" t="s">
        <v>203</v>
      </c>
      <c r="V50" s="319"/>
      <c r="W50" s="314" t="s">
        <v>326</v>
      </c>
      <c r="X50" s="315" t="s">
        <v>327</v>
      </c>
      <c r="Y50" s="316">
        <f t="shared" si="6"/>
        <v>440.625</v>
      </c>
      <c r="Z50" s="317">
        <f t="shared" si="7"/>
        <v>470</v>
      </c>
      <c r="AA50" s="316">
        <f t="shared" si="77"/>
        <v>763.75</v>
      </c>
      <c r="AB50" s="317">
        <v>1175</v>
      </c>
      <c r="AC50" s="316">
        <f t="shared" si="8"/>
        <v>1762.5</v>
      </c>
      <c r="AD50" s="317">
        <f t="shared" si="9"/>
        <v>2350</v>
      </c>
      <c r="AE50" s="316" t="s">
        <v>203</v>
      </c>
      <c r="AF50" s="317" t="s">
        <v>203</v>
      </c>
      <c r="AG50" s="316" t="s">
        <v>203</v>
      </c>
      <c r="AH50" s="317" t="s">
        <v>203</v>
      </c>
      <c r="AI50" s="326" t="s">
        <v>203</v>
      </c>
      <c r="AJ50" s="325" t="s">
        <v>203</v>
      </c>
      <c r="AK50" s="326" t="s">
        <v>203</v>
      </c>
      <c r="AL50" s="325" t="s">
        <v>203</v>
      </c>
      <c r="AM50" s="326" t="s">
        <v>203</v>
      </c>
      <c r="AN50" s="325" t="s">
        <v>203</v>
      </c>
      <c r="AO50" s="326" t="s">
        <v>203</v>
      </c>
      <c r="AP50" s="325" t="s">
        <v>203</v>
      </c>
      <c r="AQ50" s="322"/>
      <c r="AR50" s="314" t="s">
        <v>328</v>
      </c>
      <c r="AS50" s="315" t="s">
        <v>329</v>
      </c>
      <c r="AT50" s="316">
        <f t="shared" si="12"/>
        <v>630.375</v>
      </c>
      <c r="AU50" s="325">
        <f t="shared" si="13"/>
        <v>672.40000000000009</v>
      </c>
      <c r="AV50" s="326">
        <f t="shared" si="62"/>
        <v>1092.6500000000001</v>
      </c>
      <c r="AW50" s="325">
        <v>1681</v>
      </c>
      <c r="AX50" s="326">
        <f t="shared" si="14"/>
        <v>1933.1499999999999</v>
      </c>
      <c r="AY50" s="325">
        <f t="shared" si="48"/>
        <v>3362</v>
      </c>
      <c r="AZ50" s="326" t="s">
        <v>203</v>
      </c>
      <c r="BA50" s="330" t="s">
        <v>203</v>
      </c>
      <c r="BB50" s="326" t="s">
        <v>203</v>
      </c>
      <c r="BC50" s="325" t="s">
        <v>203</v>
      </c>
      <c r="BD50" s="326" t="s">
        <v>203</v>
      </c>
      <c r="BE50" s="330" t="s">
        <v>203</v>
      </c>
      <c r="BF50" s="326" t="s">
        <v>203</v>
      </c>
      <c r="BG50" s="330" t="s">
        <v>203</v>
      </c>
      <c r="BH50" s="326" t="s">
        <v>203</v>
      </c>
      <c r="BI50" s="330" t="s">
        <v>203</v>
      </c>
      <c r="BJ50" s="326" t="s">
        <v>203</v>
      </c>
      <c r="BK50" s="330" t="s">
        <v>203</v>
      </c>
      <c r="BL50" s="309"/>
      <c r="BM50" s="319"/>
      <c r="BN50" s="349" t="s">
        <v>325</v>
      </c>
      <c r="BO50" s="350" t="s">
        <v>273</v>
      </c>
      <c r="BP50" s="316">
        <f t="shared" si="18"/>
        <v>533.625</v>
      </c>
      <c r="BQ50" s="351">
        <f t="shared" si="19"/>
        <v>569.20000000000005</v>
      </c>
      <c r="BR50" s="351">
        <f t="shared" si="79"/>
        <v>924.95</v>
      </c>
      <c r="BS50" s="351">
        <v>1423</v>
      </c>
      <c r="BT50" s="351">
        <f t="shared" si="20"/>
        <v>2134.5</v>
      </c>
      <c r="BU50" s="351">
        <f t="shared" si="21"/>
        <v>2846</v>
      </c>
      <c r="BV50" s="343">
        <f>BS50*2.8</f>
        <v>3984.3999999999996</v>
      </c>
      <c r="BW50" s="343">
        <f>BV50*0.375</f>
        <v>1494.1499999999999</v>
      </c>
      <c r="BX50" s="343">
        <f>BS50*2</f>
        <v>2846</v>
      </c>
      <c r="BY50" s="343">
        <f t="shared" si="23"/>
        <v>1067.25</v>
      </c>
      <c r="BZ50" s="343"/>
      <c r="CA50" s="343"/>
      <c r="CB50" s="343"/>
      <c r="CC50" s="343"/>
      <c r="CD50" s="343"/>
      <c r="CE50" s="343"/>
      <c r="CF50" s="343"/>
      <c r="CG50" s="343"/>
      <c r="CH50" s="319"/>
    </row>
    <row r="51" spans="1:86" ht="12.75" x14ac:dyDescent="0.2">
      <c r="A51" s="323"/>
      <c r="B51" s="324"/>
      <c r="C51" s="326"/>
      <c r="D51" s="325"/>
      <c r="E51" s="326"/>
      <c r="F51" s="325"/>
      <c r="G51" s="326"/>
      <c r="H51" s="325"/>
      <c r="I51" s="352"/>
      <c r="J51" s="344"/>
      <c r="K51" s="327"/>
      <c r="L51" s="326"/>
      <c r="M51" s="325"/>
      <c r="N51" s="352"/>
      <c r="O51" s="344"/>
      <c r="P51" s="352"/>
      <c r="Q51" s="344"/>
      <c r="R51" s="352"/>
      <c r="S51" s="344"/>
      <c r="T51" s="352"/>
      <c r="U51" s="344"/>
      <c r="V51" s="319"/>
      <c r="W51" s="314" t="s">
        <v>328</v>
      </c>
      <c r="X51" s="315" t="s">
        <v>329</v>
      </c>
      <c r="Y51" s="316">
        <f t="shared" si="6"/>
        <v>605.625</v>
      </c>
      <c r="Z51" s="317">
        <f t="shared" si="7"/>
        <v>646</v>
      </c>
      <c r="AA51" s="316">
        <f t="shared" si="77"/>
        <v>1049.75</v>
      </c>
      <c r="AB51" s="317">
        <v>1615</v>
      </c>
      <c r="AC51" s="316">
        <f t="shared" si="8"/>
        <v>2422.5</v>
      </c>
      <c r="AD51" s="317">
        <f t="shared" si="9"/>
        <v>3230</v>
      </c>
      <c r="AE51" s="353" t="s">
        <v>203</v>
      </c>
      <c r="AF51" s="354" t="s">
        <v>203</v>
      </c>
      <c r="AG51" s="316" t="s">
        <v>203</v>
      </c>
      <c r="AH51" s="317" t="s">
        <v>203</v>
      </c>
      <c r="AI51" s="326" t="s">
        <v>203</v>
      </c>
      <c r="AJ51" s="325" t="s">
        <v>203</v>
      </c>
      <c r="AK51" s="326" t="s">
        <v>203</v>
      </c>
      <c r="AL51" s="325" t="s">
        <v>203</v>
      </c>
      <c r="AM51" s="326" t="s">
        <v>203</v>
      </c>
      <c r="AN51" s="325" t="s">
        <v>203</v>
      </c>
      <c r="AO51" s="326" t="s">
        <v>203</v>
      </c>
      <c r="AP51" s="325" t="s">
        <v>203</v>
      </c>
      <c r="AQ51" s="322"/>
      <c r="AR51" s="314" t="s">
        <v>330</v>
      </c>
      <c r="AS51" s="315" t="s">
        <v>331</v>
      </c>
      <c r="AT51" s="316">
        <f t="shared" si="12"/>
        <v>1396.875</v>
      </c>
      <c r="AU51" s="325">
        <f t="shared" si="13"/>
        <v>1490</v>
      </c>
      <c r="AV51" s="326">
        <f t="shared" si="62"/>
        <v>2421.25</v>
      </c>
      <c r="AW51" s="325">
        <v>3725</v>
      </c>
      <c r="AX51" s="326">
        <f t="shared" si="14"/>
        <v>4283.75</v>
      </c>
      <c r="AY51" s="325">
        <f t="shared" si="48"/>
        <v>7450</v>
      </c>
      <c r="AZ51" s="352" t="s">
        <v>203</v>
      </c>
      <c r="BA51" s="355" t="s">
        <v>203</v>
      </c>
      <c r="BB51" s="326" t="s">
        <v>203</v>
      </c>
      <c r="BC51" s="325" t="s">
        <v>203</v>
      </c>
      <c r="BD51" s="352" t="s">
        <v>203</v>
      </c>
      <c r="BE51" s="355" t="s">
        <v>203</v>
      </c>
      <c r="BF51" s="352" t="s">
        <v>203</v>
      </c>
      <c r="BG51" s="355" t="s">
        <v>203</v>
      </c>
      <c r="BH51" s="352" t="s">
        <v>203</v>
      </c>
      <c r="BI51" s="355" t="s">
        <v>203</v>
      </c>
      <c r="BJ51" s="352" t="s">
        <v>203</v>
      </c>
      <c r="BK51" s="355" t="s">
        <v>203</v>
      </c>
      <c r="BL51" s="309"/>
      <c r="BM51" s="319"/>
      <c r="BN51" s="314" t="s">
        <v>33</v>
      </c>
      <c r="BO51" s="315" t="s">
        <v>34</v>
      </c>
      <c r="BP51" s="316">
        <f t="shared" si="18"/>
        <v>832.5</v>
      </c>
      <c r="BQ51" s="325">
        <f t="shared" si="19"/>
        <v>888</v>
      </c>
      <c r="BR51" s="326">
        <f t="shared" si="79"/>
        <v>1443</v>
      </c>
      <c r="BS51" s="325">
        <v>2220</v>
      </c>
      <c r="BT51" s="326">
        <f t="shared" si="20"/>
        <v>3330</v>
      </c>
      <c r="BU51" s="325">
        <f t="shared" si="21"/>
        <v>4440</v>
      </c>
      <c r="BV51" s="326" t="s">
        <v>203</v>
      </c>
      <c r="BW51" s="325" t="s">
        <v>203</v>
      </c>
      <c r="BX51" s="326"/>
      <c r="BY51" s="325"/>
      <c r="BZ51" s="326" t="s">
        <v>203</v>
      </c>
      <c r="CA51" s="325" t="s">
        <v>203</v>
      </c>
      <c r="CB51" s="326" t="s">
        <v>203</v>
      </c>
      <c r="CC51" s="325" t="s">
        <v>203</v>
      </c>
      <c r="CD51" s="326" t="s">
        <v>203</v>
      </c>
      <c r="CE51" s="325" t="s">
        <v>203</v>
      </c>
      <c r="CF51" s="326" t="s">
        <v>203</v>
      </c>
      <c r="CG51" s="325" t="s">
        <v>203</v>
      </c>
      <c r="CH51" s="319"/>
    </row>
    <row r="52" spans="1:86" ht="12.75" x14ac:dyDescent="0.2">
      <c r="A52" s="356"/>
      <c r="B52" s="324"/>
      <c r="C52" s="326"/>
      <c r="D52" s="325"/>
      <c r="E52" s="326"/>
      <c r="F52" s="325"/>
      <c r="G52" s="326"/>
      <c r="H52" s="325"/>
      <c r="I52" s="352"/>
      <c r="J52" s="344"/>
      <c r="K52" s="327"/>
      <c r="L52" s="326"/>
      <c r="M52" s="325"/>
      <c r="N52" s="352"/>
      <c r="O52" s="344"/>
      <c r="P52" s="352"/>
      <c r="Q52" s="344"/>
      <c r="R52" s="352"/>
      <c r="S52" s="344"/>
      <c r="T52" s="352"/>
      <c r="U52" s="344"/>
      <c r="V52" s="319"/>
      <c r="W52" s="314" t="s">
        <v>330</v>
      </c>
      <c r="X52" s="315" t="s">
        <v>331</v>
      </c>
      <c r="Y52" s="316">
        <f t="shared" si="6"/>
        <v>1611</v>
      </c>
      <c r="Z52" s="317">
        <f t="shared" si="7"/>
        <v>1718.4</v>
      </c>
      <c r="AA52" s="316">
        <f t="shared" si="77"/>
        <v>2792.4</v>
      </c>
      <c r="AB52" s="317">
        <v>4296</v>
      </c>
      <c r="AC52" s="316">
        <f t="shared" si="8"/>
        <v>6444</v>
      </c>
      <c r="AD52" s="317">
        <f t="shared" si="9"/>
        <v>8592</v>
      </c>
      <c r="AE52" s="353" t="s">
        <v>203</v>
      </c>
      <c r="AF52" s="354" t="s">
        <v>203</v>
      </c>
      <c r="AG52" s="316" t="s">
        <v>203</v>
      </c>
      <c r="AH52" s="317" t="s">
        <v>203</v>
      </c>
      <c r="AI52" s="326" t="s">
        <v>203</v>
      </c>
      <c r="AJ52" s="325" t="s">
        <v>203</v>
      </c>
      <c r="AK52" s="326" t="s">
        <v>203</v>
      </c>
      <c r="AL52" s="325" t="s">
        <v>203</v>
      </c>
      <c r="AM52" s="326" t="s">
        <v>203</v>
      </c>
      <c r="AN52" s="325" t="s">
        <v>203</v>
      </c>
      <c r="AO52" s="326" t="s">
        <v>203</v>
      </c>
      <c r="AP52" s="325" t="s">
        <v>203</v>
      </c>
      <c r="AQ52" s="322"/>
      <c r="AR52" s="328"/>
      <c r="AS52" s="329"/>
      <c r="AT52" s="326"/>
      <c r="AU52" s="325"/>
      <c r="AV52" s="326"/>
      <c r="AW52" s="325"/>
      <c r="AX52" s="326"/>
      <c r="AY52" s="325"/>
      <c r="AZ52" s="352"/>
      <c r="BA52" s="344"/>
      <c r="BB52" s="326"/>
      <c r="BC52" s="325"/>
      <c r="BD52" s="352"/>
      <c r="BE52" s="344"/>
      <c r="BF52" s="352"/>
      <c r="BG52" s="344"/>
      <c r="BH52" s="352"/>
      <c r="BI52" s="344"/>
      <c r="BJ52" s="352"/>
      <c r="BK52" s="344"/>
      <c r="BL52" s="309"/>
      <c r="BM52" s="319"/>
      <c r="BN52" s="314" t="s">
        <v>326</v>
      </c>
      <c r="BO52" s="315" t="s">
        <v>327</v>
      </c>
      <c r="BP52" s="316">
        <f t="shared" si="18"/>
        <v>357</v>
      </c>
      <c r="BQ52" s="325">
        <f t="shared" si="19"/>
        <v>380.8</v>
      </c>
      <c r="BR52" s="326">
        <f t="shared" si="79"/>
        <v>618.80000000000007</v>
      </c>
      <c r="BS52" s="325">
        <v>952</v>
      </c>
      <c r="BT52" s="326">
        <f t="shared" si="20"/>
        <v>1428</v>
      </c>
      <c r="BU52" s="325">
        <f t="shared" si="21"/>
        <v>1904</v>
      </c>
      <c r="BV52" s="326" t="s">
        <v>203</v>
      </c>
      <c r="BW52" s="325" t="s">
        <v>203</v>
      </c>
      <c r="BX52" s="326"/>
      <c r="BY52" s="325"/>
      <c r="BZ52" s="326" t="s">
        <v>203</v>
      </c>
      <c r="CA52" s="325" t="s">
        <v>203</v>
      </c>
      <c r="CB52" s="326" t="s">
        <v>203</v>
      </c>
      <c r="CC52" s="325" t="s">
        <v>203</v>
      </c>
      <c r="CD52" s="326" t="s">
        <v>203</v>
      </c>
      <c r="CE52" s="325" t="s">
        <v>203</v>
      </c>
      <c r="CF52" s="326" t="s">
        <v>203</v>
      </c>
      <c r="CG52" s="325" t="s">
        <v>203</v>
      </c>
      <c r="CH52" s="319"/>
    </row>
    <row r="53" spans="1:86" ht="12.75" x14ac:dyDescent="0.2">
      <c r="A53" s="323"/>
      <c r="B53" s="357"/>
      <c r="C53" s="326"/>
      <c r="D53" s="325"/>
      <c r="E53" s="326"/>
      <c r="F53" s="325"/>
      <c r="G53" s="326"/>
      <c r="H53" s="325"/>
      <c r="I53" s="352"/>
      <c r="J53" s="344"/>
      <c r="K53" s="327"/>
      <c r="L53" s="326"/>
      <c r="M53" s="325"/>
      <c r="N53" s="352"/>
      <c r="O53" s="344"/>
      <c r="P53" s="352"/>
      <c r="Q53" s="344"/>
      <c r="R53" s="352"/>
      <c r="S53" s="344"/>
      <c r="T53" s="352"/>
      <c r="U53" s="344"/>
      <c r="V53" s="319"/>
      <c r="W53" s="323"/>
      <c r="X53" s="357"/>
      <c r="Y53" s="330"/>
      <c r="Z53" s="330"/>
      <c r="AA53" s="330"/>
      <c r="AB53" s="355"/>
      <c r="AC53" s="330"/>
      <c r="AD53" s="330"/>
      <c r="AE53" s="355"/>
      <c r="AF53" s="355"/>
      <c r="AG53" s="330"/>
      <c r="AH53" s="330"/>
      <c r="AI53" s="355"/>
      <c r="AJ53" s="355"/>
      <c r="AK53" s="355"/>
      <c r="AL53" s="355"/>
      <c r="AM53" s="355"/>
      <c r="AN53" s="355"/>
      <c r="AO53" s="355"/>
      <c r="AP53" s="355"/>
      <c r="AQ53" s="337"/>
      <c r="AR53" s="356"/>
      <c r="AS53" s="357"/>
      <c r="AT53" s="344"/>
      <c r="AU53" s="344"/>
      <c r="AV53" s="344"/>
      <c r="AW53" s="344"/>
      <c r="AX53" s="344"/>
      <c r="AY53" s="344"/>
      <c r="AZ53" s="344"/>
      <c r="BA53" s="344"/>
      <c r="BB53" s="344"/>
      <c r="BC53" s="344"/>
      <c r="BD53" s="344"/>
      <c r="BE53" s="344"/>
      <c r="BF53" s="344"/>
      <c r="BG53" s="344"/>
      <c r="BH53" s="344"/>
      <c r="BI53" s="344"/>
      <c r="BJ53" s="344"/>
      <c r="BK53" s="344"/>
      <c r="BL53" s="309"/>
      <c r="BM53" s="319"/>
      <c r="BN53" s="314" t="s">
        <v>328</v>
      </c>
      <c r="BO53" s="315" t="s">
        <v>329</v>
      </c>
      <c r="BP53" s="316">
        <f t="shared" si="18"/>
        <v>558</v>
      </c>
      <c r="BQ53" s="325">
        <f t="shared" si="19"/>
        <v>595.20000000000005</v>
      </c>
      <c r="BR53" s="326">
        <f t="shared" si="79"/>
        <v>967.2</v>
      </c>
      <c r="BS53" s="325">
        <v>1488</v>
      </c>
      <c r="BT53" s="326">
        <f t="shared" si="20"/>
        <v>2232</v>
      </c>
      <c r="BU53" s="325">
        <f t="shared" si="21"/>
        <v>2976</v>
      </c>
      <c r="BV53" s="326" t="s">
        <v>203</v>
      </c>
      <c r="BW53" s="325" t="s">
        <v>203</v>
      </c>
      <c r="BX53" s="326"/>
      <c r="BY53" s="325"/>
      <c r="BZ53" s="326" t="s">
        <v>203</v>
      </c>
      <c r="CA53" s="344" t="s">
        <v>203</v>
      </c>
      <c r="CB53" s="326" t="s">
        <v>203</v>
      </c>
      <c r="CC53" s="344" t="s">
        <v>203</v>
      </c>
      <c r="CD53" s="326" t="s">
        <v>203</v>
      </c>
      <c r="CE53" s="344" t="s">
        <v>203</v>
      </c>
      <c r="CF53" s="326" t="s">
        <v>203</v>
      </c>
      <c r="CG53" s="344" t="s">
        <v>203</v>
      </c>
      <c r="CH53" s="319"/>
    </row>
    <row r="54" spans="1:86" ht="12.75" x14ac:dyDescent="0.2">
      <c r="A54" s="356"/>
      <c r="B54" s="357"/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19"/>
      <c r="W54" s="356"/>
      <c r="X54" s="357"/>
      <c r="Y54" s="330"/>
      <c r="Z54" s="330"/>
      <c r="AA54" s="330"/>
      <c r="AB54" s="330"/>
      <c r="AC54" s="330"/>
      <c r="AD54" s="330"/>
      <c r="AE54" s="355"/>
      <c r="AF54" s="355"/>
      <c r="AG54" s="330"/>
      <c r="AH54" s="330"/>
      <c r="AI54" s="355"/>
      <c r="AJ54" s="355"/>
      <c r="AK54" s="355"/>
      <c r="AL54" s="355"/>
      <c r="AM54" s="355"/>
      <c r="AN54" s="355"/>
      <c r="AO54" s="355"/>
      <c r="AP54" s="355"/>
      <c r="AQ54" s="337"/>
      <c r="AR54" s="356"/>
      <c r="AS54" s="357"/>
      <c r="AT54" s="344"/>
      <c r="AU54" s="344"/>
      <c r="AV54" s="344"/>
      <c r="AW54" s="344"/>
      <c r="AX54" s="344"/>
      <c r="AY54" s="344"/>
      <c r="AZ54" s="344"/>
      <c r="BA54" s="344"/>
      <c r="BB54" s="344"/>
      <c r="BC54" s="344"/>
      <c r="BD54" s="344"/>
      <c r="BE54" s="344"/>
      <c r="BF54" s="344"/>
      <c r="BG54" s="344"/>
      <c r="BH54" s="344"/>
      <c r="BI54" s="344"/>
      <c r="BJ54" s="344"/>
      <c r="BK54" s="344"/>
      <c r="BL54" s="309"/>
      <c r="BM54" s="319"/>
      <c r="BN54" s="314" t="s">
        <v>330</v>
      </c>
      <c r="BO54" s="315" t="s">
        <v>331</v>
      </c>
      <c r="BP54" s="316">
        <f t="shared" si="18"/>
        <v>1226.625</v>
      </c>
      <c r="BQ54" s="325">
        <f t="shared" si="19"/>
        <v>1308.4000000000001</v>
      </c>
      <c r="BR54" s="326">
        <f t="shared" si="79"/>
        <v>2126.15</v>
      </c>
      <c r="BS54" s="325">
        <v>3271</v>
      </c>
      <c r="BT54" s="326">
        <f t="shared" si="20"/>
        <v>4906.5</v>
      </c>
      <c r="BU54" s="325">
        <f t="shared" si="21"/>
        <v>6542</v>
      </c>
      <c r="BV54" s="352" t="s">
        <v>203</v>
      </c>
      <c r="BW54" s="344" t="s">
        <v>203</v>
      </c>
      <c r="BX54" s="326"/>
      <c r="BY54" s="325"/>
      <c r="BZ54" s="352" t="s">
        <v>203</v>
      </c>
      <c r="CA54" s="344"/>
      <c r="CB54" s="352" t="s">
        <v>203</v>
      </c>
      <c r="CC54" s="344"/>
      <c r="CD54" s="352" t="s">
        <v>203</v>
      </c>
      <c r="CE54" s="344"/>
      <c r="CF54" s="352" t="s">
        <v>203</v>
      </c>
      <c r="CG54" s="344"/>
      <c r="CH54" s="319"/>
    </row>
    <row r="55" spans="1:86" ht="12.75" x14ac:dyDescent="0.2">
      <c r="A55" s="356"/>
      <c r="B55" s="357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19"/>
      <c r="W55" s="356"/>
      <c r="X55" s="357"/>
      <c r="Y55" s="330"/>
      <c r="Z55" s="330"/>
      <c r="AA55" s="330"/>
      <c r="AB55" s="330"/>
      <c r="AC55" s="330"/>
      <c r="AD55" s="330"/>
      <c r="AE55" s="355"/>
      <c r="AF55" s="330"/>
      <c r="AG55" s="330"/>
      <c r="AH55" s="330"/>
      <c r="AI55" s="355"/>
      <c r="AJ55" s="355"/>
      <c r="AK55" s="355"/>
      <c r="AL55" s="355"/>
      <c r="AM55" s="355"/>
      <c r="AN55" s="330"/>
      <c r="AO55" s="355"/>
      <c r="AP55" s="355"/>
      <c r="AQ55" s="337"/>
      <c r="AR55" s="356"/>
      <c r="AS55" s="357"/>
      <c r="AT55" s="344"/>
      <c r="AU55" s="344"/>
      <c r="AV55" s="344"/>
      <c r="AW55" s="344"/>
      <c r="AX55" s="344"/>
      <c r="AY55" s="344"/>
      <c r="AZ55" s="344"/>
      <c r="BA55" s="344"/>
      <c r="BB55" s="344"/>
      <c r="BC55" s="344"/>
      <c r="BD55" s="344"/>
      <c r="BE55" s="344"/>
      <c r="BF55" s="344"/>
      <c r="BG55" s="344"/>
      <c r="BH55" s="344"/>
      <c r="BI55" s="344"/>
      <c r="BJ55" s="344"/>
      <c r="BK55" s="344"/>
      <c r="BL55" s="309"/>
      <c r="BM55" s="319"/>
      <c r="BN55" s="356"/>
      <c r="BO55" s="324"/>
      <c r="BP55" s="316">
        <f t="shared" si="18"/>
        <v>0</v>
      </c>
      <c r="BQ55" s="325"/>
      <c r="BR55" s="326"/>
      <c r="BS55" s="325"/>
      <c r="BT55" s="326"/>
      <c r="BU55" s="325"/>
      <c r="BV55" s="352"/>
      <c r="BW55" s="344"/>
      <c r="BX55" s="326"/>
      <c r="BY55" s="325"/>
      <c r="BZ55" s="352"/>
      <c r="CA55" s="344"/>
      <c r="CB55" s="352"/>
      <c r="CC55" s="344"/>
      <c r="CD55" s="352"/>
      <c r="CE55" s="344"/>
      <c r="CF55" s="352"/>
      <c r="CG55" s="344"/>
      <c r="CH55" s="319"/>
    </row>
    <row r="56" spans="1:86" ht="12.75" x14ac:dyDescent="0.2">
      <c r="A56" s="356"/>
      <c r="B56" s="357"/>
      <c r="C56" s="344"/>
      <c r="D56" s="344"/>
      <c r="E56" s="344"/>
      <c r="F56" s="344"/>
      <c r="G56" s="344"/>
      <c r="H56" s="344"/>
      <c r="I56" s="344"/>
      <c r="J56" s="344"/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56"/>
      <c r="W56" s="356"/>
      <c r="X56" s="356"/>
      <c r="Y56" s="355"/>
      <c r="Z56" s="355"/>
      <c r="AA56" s="355"/>
      <c r="AB56" s="355"/>
      <c r="AC56" s="355"/>
      <c r="AD56" s="355"/>
      <c r="AE56" s="355"/>
      <c r="AF56" s="355"/>
      <c r="AG56" s="355"/>
      <c r="AH56" s="355"/>
      <c r="AI56" s="355"/>
      <c r="AJ56" s="355"/>
      <c r="AK56" s="355"/>
      <c r="AL56" s="355"/>
      <c r="AM56" s="355"/>
      <c r="AN56" s="355"/>
      <c r="AO56" s="355"/>
      <c r="AP56" s="355"/>
      <c r="AQ56" s="337"/>
      <c r="AR56" s="356"/>
      <c r="AS56" s="357"/>
      <c r="AT56" s="344"/>
      <c r="AU56" s="344"/>
      <c r="AV56" s="344"/>
      <c r="AW56" s="344"/>
      <c r="AX56" s="344"/>
      <c r="AY56" s="344"/>
      <c r="AZ56" s="344"/>
      <c r="BA56" s="344"/>
      <c r="BB56" s="344"/>
      <c r="BC56" s="344"/>
      <c r="BD56" s="344"/>
      <c r="BE56" s="344"/>
      <c r="BF56" s="344"/>
      <c r="BG56" s="344"/>
      <c r="BH56" s="344"/>
      <c r="BI56" s="344"/>
      <c r="BJ56" s="344"/>
      <c r="BK56" s="344"/>
      <c r="BL56" s="309"/>
      <c r="BM56" s="356"/>
      <c r="BN56" s="356"/>
      <c r="BO56" s="357"/>
      <c r="BP56" s="316">
        <f t="shared" si="18"/>
        <v>0</v>
      </c>
      <c r="BQ56" s="325"/>
      <c r="BR56" s="326"/>
      <c r="BS56" s="325"/>
      <c r="BT56" s="326"/>
      <c r="BU56" s="325"/>
      <c r="BV56" s="352"/>
      <c r="BW56" s="344"/>
      <c r="BX56" s="326"/>
      <c r="BY56" s="325"/>
      <c r="BZ56" s="352"/>
      <c r="CA56" s="344"/>
      <c r="CB56" s="352"/>
      <c r="CC56" s="344"/>
      <c r="CD56" s="352"/>
      <c r="CE56" s="344"/>
      <c r="CF56" s="352"/>
      <c r="CG56" s="344"/>
      <c r="CH56" s="356"/>
    </row>
    <row r="57" spans="1:86" ht="12.75" x14ac:dyDescent="0.2">
      <c r="A57" s="356"/>
      <c r="B57" s="357"/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56"/>
      <c r="W57" s="356"/>
      <c r="X57" s="356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344"/>
      <c r="AM57" s="344"/>
      <c r="AN57" s="344"/>
      <c r="AO57" s="344"/>
      <c r="AP57" s="344"/>
      <c r="AQ57" s="322"/>
      <c r="AR57" s="356"/>
      <c r="AS57" s="357"/>
      <c r="AT57" s="344"/>
      <c r="AU57" s="344"/>
      <c r="AV57" s="344"/>
      <c r="AW57" s="344"/>
      <c r="AX57" s="344"/>
      <c r="AY57" s="344"/>
      <c r="AZ57" s="344"/>
      <c r="BA57" s="344"/>
      <c r="BB57" s="344"/>
      <c r="BC57" s="344"/>
      <c r="BD57" s="344"/>
      <c r="BE57" s="344"/>
      <c r="BF57" s="344"/>
      <c r="BG57" s="344"/>
      <c r="BH57" s="344"/>
      <c r="BI57" s="344"/>
      <c r="BJ57" s="344"/>
      <c r="BK57" s="344"/>
      <c r="BL57" s="309"/>
      <c r="BM57" s="356"/>
      <c r="BN57" s="356"/>
      <c r="BO57" s="357"/>
      <c r="BP57" s="316">
        <f t="shared" si="18"/>
        <v>0</v>
      </c>
      <c r="BQ57" s="325"/>
      <c r="BR57" s="326"/>
      <c r="BS57" s="325"/>
      <c r="BT57" s="326"/>
      <c r="BU57" s="325"/>
      <c r="BV57" s="352"/>
      <c r="BW57" s="344"/>
      <c r="BX57" s="326"/>
      <c r="BY57" s="325"/>
      <c r="BZ57" s="352"/>
      <c r="CA57" s="344"/>
      <c r="CB57" s="352"/>
      <c r="CC57" s="344"/>
      <c r="CD57" s="352"/>
      <c r="CE57" s="344"/>
      <c r="CF57" s="352"/>
      <c r="CG57" s="344"/>
      <c r="CH57" s="356"/>
    </row>
    <row r="58" spans="1:86" ht="12.75" x14ac:dyDescent="0.2">
      <c r="A58" s="356"/>
      <c r="B58" s="357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56"/>
      <c r="W58" s="356"/>
      <c r="X58" s="356"/>
      <c r="Y58" s="357"/>
      <c r="Z58" s="357"/>
      <c r="AA58" s="357"/>
      <c r="AB58" s="357"/>
      <c r="AC58" s="357"/>
      <c r="AD58" s="357"/>
      <c r="AE58" s="357"/>
      <c r="AF58" s="357"/>
      <c r="AG58" s="357"/>
      <c r="AH58" s="357"/>
      <c r="AI58" s="357"/>
      <c r="AJ58" s="357"/>
      <c r="AK58" s="357"/>
      <c r="AL58" s="357"/>
      <c r="AM58" s="357"/>
      <c r="AN58" s="357"/>
      <c r="AO58" s="357"/>
      <c r="AP58" s="357"/>
      <c r="AQ58" s="322"/>
      <c r="AR58" s="356"/>
      <c r="AS58" s="357"/>
      <c r="AT58" s="344"/>
      <c r="AU58" s="344"/>
      <c r="AV58" s="344"/>
      <c r="AW58" s="344"/>
      <c r="AX58" s="344"/>
      <c r="AY58" s="344"/>
      <c r="AZ58" s="344"/>
      <c r="BA58" s="344"/>
      <c r="BB58" s="344"/>
      <c r="BC58" s="344"/>
      <c r="BD58" s="344"/>
      <c r="BE58" s="344"/>
      <c r="BF58" s="344"/>
      <c r="BG58" s="344"/>
      <c r="BH58" s="344"/>
      <c r="BI58" s="344"/>
      <c r="BJ58" s="344"/>
      <c r="BK58" s="344"/>
      <c r="BL58" s="309"/>
      <c r="BM58" s="356"/>
      <c r="BN58" s="356"/>
      <c r="BO58" s="357"/>
      <c r="BP58" s="344"/>
      <c r="BQ58" s="344"/>
      <c r="BR58" s="344"/>
      <c r="BS58" s="344"/>
      <c r="BT58" s="344"/>
      <c r="BU58" s="344"/>
      <c r="BV58" s="344"/>
      <c r="BW58" s="344"/>
      <c r="BX58" s="344"/>
      <c r="BY58" s="344"/>
      <c r="BZ58" s="344"/>
      <c r="CA58" s="344"/>
      <c r="CB58" s="344"/>
      <c r="CC58" s="344"/>
      <c r="CD58" s="344"/>
      <c r="CE58" s="344"/>
      <c r="CF58" s="344"/>
      <c r="CG58" s="344"/>
      <c r="CH58" s="356"/>
    </row>
    <row r="59" spans="1:86" ht="12.75" x14ac:dyDescent="0.2">
      <c r="A59" s="356"/>
      <c r="B59" s="357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56"/>
      <c r="W59" s="356"/>
      <c r="X59" s="356"/>
      <c r="Y59" s="357"/>
      <c r="Z59" s="357"/>
      <c r="AA59" s="357"/>
      <c r="AB59" s="357"/>
      <c r="AC59" s="357"/>
      <c r="AD59" s="357"/>
      <c r="AE59" s="357"/>
      <c r="AF59" s="357"/>
      <c r="AG59" s="357"/>
      <c r="AH59" s="357"/>
      <c r="AI59" s="357"/>
      <c r="AJ59" s="357"/>
      <c r="AK59" s="357"/>
      <c r="AL59" s="357"/>
      <c r="AM59" s="357"/>
      <c r="AN59" s="357"/>
      <c r="AO59" s="357"/>
      <c r="AP59" s="357"/>
      <c r="AQ59" s="322"/>
      <c r="AR59" s="356"/>
      <c r="AS59" s="357"/>
      <c r="AT59" s="357"/>
      <c r="AU59" s="357"/>
      <c r="AV59" s="357"/>
      <c r="AW59" s="357"/>
      <c r="AX59" s="357"/>
      <c r="AY59" s="357"/>
      <c r="AZ59" s="357"/>
      <c r="BA59" s="357"/>
      <c r="BB59" s="357"/>
      <c r="BC59" s="357"/>
      <c r="BD59" s="357"/>
      <c r="BE59" s="357"/>
      <c r="BF59" s="357"/>
      <c r="BG59" s="357"/>
      <c r="BH59" s="357"/>
      <c r="BI59" s="357"/>
      <c r="BJ59" s="357"/>
      <c r="BK59" s="357"/>
      <c r="BL59" s="309"/>
      <c r="BM59" s="356"/>
      <c r="BN59" s="356"/>
      <c r="BO59" s="357"/>
      <c r="BP59" s="357"/>
      <c r="BQ59" s="357"/>
      <c r="BR59" s="357"/>
      <c r="BS59" s="357"/>
      <c r="BT59" s="357"/>
      <c r="BU59" s="357"/>
      <c r="BV59" s="357"/>
      <c r="BW59" s="357"/>
      <c r="BX59" s="357"/>
      <c r="BY59" s="357"/>
      <c r="BZ59" s="357"/>
      <c r="CA59" s="357"/>
      <c r="CB59" s="357"/>
      <c r="CC59" s="357"/>
      <c r="CD59" s="357"/>
      <c r="CE59" s="357"/>
      <c r="CF59" s="357"/>
      <c r="CG59" s="357"/>
      <c r="CH59" s="356"/>
    </row>
    <row r="60" spans="1:86" ht="12.75" x14ac:dyDescent="0.2">
      <c r="A60" s="356"/>
      <c r="B60" s="357"/>
      <c r="C60" s="357"/>
      <c r="D60" s="357"/>
      <c r="E60" s="357"/>
      <c r="F60" s="357"/>
      <c r="G60" s="357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6"/>
      <c r="W60" s="356"/>
      <c r="X60" s="356"/>
      <c r="Y60" s="357"/>
      <c r="Z60" s="357"/>
      <c r="AA60" s="357"/>
      <c r="AB60" s="357"/>
      <c r="AC60" s="357"/>
      <c r="AD60" s="357"/>
      <c r="AE60" s="357"/>
      <c r="AF60" s="357"/>
      <c r="AG60" s="357"/>
      <c r="AH60" s="357"/>
      <c r="AI60" s="357"/>
      <c r="AJ60" s="357"/>
      <c r="AK60" s="357"/>
      <c r="AL60" s="357"/>
      <c r="AM60" s="357"/>
      <c r="AN60" s="357"/>
      <c r="AO60" s="357"/>
      <c r="AP60" s="357"/>
      <c r="AQ60" s="322"/>
      <c r="AR60" s="356"/>
      <c r="AS60" s="357"/>
      <c r="AT60" s="357"/>
      <c r="AU60" s="357"/>
      <c r="AV60" s="357"/>
      <c r="AW60" s="357"/>
      <c r="AX60" s="357"/>
      <c r="AY60" s="357"/>
      <c r="AZ60" s="357"/>
      <c r="BA60" s="357"/>
      <c r="BB60" s="357"/>
      <c r="BC60" s="357"/>
      <c r="BD60" s="357"/>
      <c r="BE60" s="357"/>
      <c r="BF60" s="357"/>
      <c r="BG60" s="357"/>
      <c r="BH60" s="357"/>
      <c r="BI60" s="357"/>
      <c r="BJ60" s="357"/>
      <c r="BK60" s="357"/>
      <c r="BL60" s="309"/>
      <c r="BM60" s="356"/>
      <c r="BN60" s="356"/>
      <c r="BO60" s="357"/>
      <c r="BP60" s="357"/>
      <c r="BQ60" s="357"/>
      <c r="BR60" s="357"/>
      <c r="BS60" s="357"/>
      <c r="BT60" s="357"/>
      <c r="BU60" s="357"/>
      <c r="BV60" s="357"/>
      <c r="BW60" s="357"/>
      <c r="BX60" s="357"/>
      <c r="BY60" s="357"/>
      <c r="BZ60" s="357"/>
      <c r="CA60" s="357"/>
      <c r="CB60" s="357"/>
      <c r="CC60" s="357"/>
      <c r="CD60" s="357"/>
      <c r="CE60" s="357"/>
      <c r="CF60" s="357"/>
      <c r="CG60" s="357"/>
      <c r="CH60" s="356"/>
    </row>
    <row r="61" spans="1:86" ht="12.75" x14ac:dyDescent="0.2">
      <c r="A61" s="356"/>
      <c r="B61" s="357"/>
      <c r="C61" s="357"/>
      <c r="D61" s="357"/>
      <c r="E61" s="357"/>
      <c r="F61" s="357"/>
      <c r="G61" s="357"/>
      <c r="H61" s="357"/>
      <c r="I61" s="357"/>
      <c r="J61" s="357"/>
      <c r="K61" s="357"/>
      <c r="L61" s="357"/>
      <c r="M61" s="357"/>
      <c r="N61" s="357"/>
      <c r="O61" s="357"/>
      <c r="P61" s="357"/>
      <c r="Q61" s="357"/>
      <c r="R61" s="357"/>
      <c r="S61" s="357"/>
      <c r="T61" s="357"/>
      <c r="U61" s="357"/>
      <c r="V61" s="356"/>
      <c r="W61" s="356"/>
      <c r="X61" s="356"/>
      <c r="Y61" s="357"/>
      <c r="Z61" s="357"/>
      <c r="AA61" s="357"/>
      <c r="AB61" s="357"/>
      <c r="AC61" s="357"/>
      <c r="AD61" s="357"/>
      <c r="AE61" s="357"/>
      <c r="AF61" s="357"/>
      <c r="AG61" s="357"/>
      <c r="AH61" s="357"/>
      <c r="AI61" s="357"/>
      <c r="AJ61" s="357"/>
      <c r="AK61" s="357"/>
      <c r="AL61" s="357"/>
      <c r="AM61" s="357"/>
      <c r="AN61" s="357"/>
      <c r="AO61" s="357"/>
      <c r="AP61" s="357"/>
      <c r="AQ61" s="322"/>
      <c r="AR61" s="356"/>
      <c r="AS61" s="357"/>
      <c r="AT61" s="357"/>
      <c r="AU61" s="357"/>
      <c r="AV61" s="357"/>
      <c r="AW61" s="357"/>
      <c r="AX61" s="357"/>
      <c r="AY61" s="357"/>
      <c r="AZ61" s="357"/>
      <c r="BA61" s="357"/>
      <c r="BB61" s="357"/>
      <c r="BC61" s="357"/>
      <c r="BD61" s="357"/>
      <c r="BE61" s="357"/>
      <c r="BF61" s="357"/>
      <c r="BG61" s="357"/>
      <c r="BH61" s="357"/>
      <c r="BI61" s="357"/>
      <c r="BJ61" s="357"/>
      <c r="BK61" s="357"/>
      <c r="BL61" s="309"/>
      <c r="BM61" s="356"/>
      <c r="BN61" s="356"/>
      <c r="BO61" s="357"/>
      <c r="BP61" s="357"/>
      <c r="BQ61" s="357"/>
      <c r="BR61" s="357"/>
      <c r="BS61" s="357"/>
      <c r="BT61" s="357"/>
      <c r="BU61" s="357"/>
      <c r="BV61" s="357"/>
      <c r="BW61" s="357"/>
      <c r="BX61" s="357"/>
      <c r="BY61" s="357"/>
      <c r="BZ61" s="357"/>
      <c r="CA61" s="357"/>
      <c r="CB61" s="357"/>
      <c r="CC61" s="357"/>
      <c r="CD61" s="357"/>
      <c r="CE61" s="357"/>
      <c r="CF61" s="357"/>
      <c r="CG61" s="357"/>
      <c r="CH61" s="356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76475"/>
    <outlinePr summaryBelow="0" summaryRight="0"/>
  </sheetPr>
  <dimension ref="A1:B7"/>
  <sheetViews>
    <sheetView workbookViewId="0"/>
  </sheetViews>
  <sheetFormatPr defaultColWidth="12.5703125" defaultRowHeight="15" customHeight="1" x14ac:dyDescent="0.2"/>
  <cols>
    <col min="1" max="1" width="27.42578125" customWidth="1"/>
  </cols>
  <sheetData>
    <row r="1" spans="1:2" ht="15" customHeight="1" x14ac:dyDescent="0.3">
      <c r="A1" s="358" t="s">
        <v>332</v>
      </c>
      <c r="B1" s="359" t="s">
        <v>333</v>
      </c>
    </row>
    <row r="2" spans="1:2" ht="15" customHeight="1" x14ac:dyDescent="0.3">
      <c r="A2" s="360" t="s">
        <v>83</v>
      </c>
      <c r="B2" s="361">
        <v>50</v>
      </c>
    </row>
    <row r="3" spans="1:2" ht="15" customHeight="1" x14ac:dyDescent="0.3">
      <c r="A3" s="360" t="s">
        <v>89</v>
      </c>
      <c r="B3" s="361">
        <v>3125</v>
      </c>
    </row>
    <row r="4" spans="1:2" ht="15" customHeight="1" x14ac:dyDescent="0.3">
      <c r="A4" s="360" t="s">
        <v>86</v>
      </c>
      <c r="B4" s="361">
        <f>B3*0.375</f>
        <v>1171.875</v>
      </c>
    </row>
    <row r="5" spans="1:2" ht="15" customHeight="1" x14ac:dyDescent="0.3">
      <c r="A5" s="360" t="s">
        <v>92</v>
      </c>
      <c r="B5" s="361">
        <v>0</v>
      </c>
    </row>
    <row r="6" spans="1:2" ht="15" customHeight="1" x14ac:dyDescent="0.3">
      <c r="A6" s="360"/>
      <c r="B6" s="361"/>
    </row>
    <row r="7" spans="1:2" ht="15" customHeight="1" x14ac:dyDescent="0.3">
      <c r="A7" s="360"/>
      <c r="B7" s="361"/>
    </row>
  </sheetData>
  <autoFilter ref="A1:B7" xr:uid="{00000000-0009-0000-0000-000002000000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APRESENTA</vt:lpstr>
      <vt:lpstr>TAB RICtv 2024</vt:lpstr>
      <vt:lpstr>TAB RIC Mais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Aghinoni Fantin</dc:creator>
  <cp:lastModifiedBy>Alice Aghinoni Fantin</cp:lastModifiedBy>
  <dcterms:created xsi:type="dcterms:W3CDTF">2025-05-16T13:54:41Z</dcterms:created>
  <dcterms:modified xsi:type="dcterms:W3CDTF">2025-05-16T13:54:41Z</dcterms:modified>
</cp:coreProperties>
</file>